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enaRentalSystem\Documents\R4_外構\サンプル\"/>
    </mc:Choice>
  </mc:AlternateContent>
  <bookViews>
    <workbookView xWindow="0" yWindow="0" windowWidth="14010" windowHeight="11730" tabRatio="674" firstSheet="2" activeTab="3"/>
  </bookViews>
  <sheets>
    <sheet name="木材計算(塀・入力例①,②・丸太例)" sheetId="16" r:id="rId1"/>
    <sheet name="木材計算(塀用)横書き" sheetId="13" r:id="rId2"/>
    <sheet name="木材計算(デッキ・入力例2mx3.8m)横書き" sheetId="22" r:id="rId3"/>
    <sheet name="木材計算(デッキ用)横書き" sheetId="17" r:id="rId4"/>
    <sheet name="縦書→" sheetId="11" r:id="rId5"/>
    <sheet name="木材計算(塀用)縦書き" sheetId="15" r:id="rId6"/>
    <sheet name="木材計算(デッキ用)縦書き" sheetId="18" r:id="rId7"/>
  </sheets>
  <definedNames>
    <definedName name="_xlnm.Print_Area" localSheetId="2">'木材計算(デッキ・入力例2mx3.8m)横書き'!$A$1:$O$31</definedName>
    <definedName name="_xlnm.Print_Area" localSheetId="3">'木材計算(デッキ用)横書き'!$A$1:$O$32</definedName>
    <definedName name="_xlnm.Print_Area" localSheetId="6">'木材計算(デッキ用)縦書き'!$A$1:$O$69</definedName>
    <definedName name="_xlnm.Print_Area" localSheetId="0">'木材計算(塀・入力例①,②・丸太例)'!$A$1:$O$69</definedName>
    <definedName name="_xlnm.Print_Area" localSheetId="1">'木材計算(塀用)横書き'!$A$1:$O$32</definedName>
    <definedName name="_xlnm.Print_Area" localSheetId="5">'木材計算(塀用)縦書き'!$A$1:$O$69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7" l="1"/>
  <c r="M25" i="17"/>
  <c r="G8" i="13" l="1"/>
  <c r="G9" i="13"/>
  <c r="J17" i="22" l="1"/>
  <c r="L17" i="22" s="1"/>
  <c r="G17" i="22"/>
  <c r="J16" i="22"/>
  <c r="L16" i="22" s="1"/>
  <c r="G16" i="22"/>
  <c r="L15" i="22"/>
  <c r="J15" i="22"/>
  <c r="G15" i="22"/>
  <c r="L14" i="22"/>
  <c r="J14" i="22"/>
  <c r="G14" i="22"/>
  <c r="J13" i="22"/>
  <c r="L13" i="22" s="1"/>
  <c r="G13" i="22"/>
  <c r="J12" i="22"/>
  <c r="L12" i="22" s="1"/>
  <c r="G12" i="22"/>
  <c r="J11" i="22"/>
  <c r="L11" i="22" s="1"/>
  <c r="G11" i="22"/>
  <c r="J10" i="22"/>
  <c r="L10" i="22" s="1"/>
  <c r="G10" i="22"/>
  <c r="J9" i="22"/>
  <c r="L9" i="22" s="1"/>
  <c r="G9" i="22"/>
  <c r="J8" i="22"/>
  <c r="L8" i="22" s="1"/>
  <c r="G8" i="22"/>
  <c r="L18" i="22" l="1"/>
  <c r="L23" i="22" s="1"/>
  <c r="M23" i="22" s="1"/>
  <c r="M23" i="16"/>
  <c r="M38" i="16"/>
  <c r="M59" i="16"/>
  <c r="J57" i="18" l="1"/>
  <c r="L57" i="18" s="1"/>
  <c r="G57" i="18"/>
  <c r="J56" i="18"/>
  <c r="L56" i="18" s="1"/>
  <c r="G56" i="18"/>
  <c r="L55" i="18"/>
  <c r="J55" i="18"/>
  <c r="G55" i="18"/>
  <c r="J54" i="18"/>
  <c r="L54" i="18" s="1"/>
  <c r="G54" i="18"/>
  <c r="L53" i="18"/>
  <c r="J53" i="18"/>
  <c r="G53" i="18"/>
  <c r="L52" i="18"/>
  <c r="J52" i="18"/>
  <c r="G52" i="18"/>
  <c r="J51" i="18"/>
  <c r="L51" i="18" s="1"/>
  <c r="G51" i="18"/>
  <c r="J50" i="18"/>
  <c r="L50" i="18" s="1"/>
  <c r="G50" i="18"/>
  <c r="L49" i="18"/>
  <c r="J49" i="18"/>
  <c r="G49" i="18"/>
  <c r="J48" i="18"/>
  <c r="L48" i="18" s="1"/>
  <c r="G48" i="18"/>
  <c r="L47" i="18"/>
  <c r="J47" i="18"/>
  <c r="G47" i="18"/>
  <c r="J46" i="18"/>
  <c r="L46" i="18" s="1"/>
  <c r="G46" i="18"/>
  <c r="J45" i="18"/>
  <c r="L45" i="18" s="1"/>
  <c r="G45" i="18"/>
  <c r="L44" i="18"/>
  <c r="J44" i="18"/>
  <c r="G44" i="18"/>
  <c r="L43" i="18"/>
  <c r="J43" i="18"/>
  <c r="G43" i="18"/>
  <c r="J42" i="18"/>
  <c r="L42" i="18" s="1"/>
  <c r="G42" i="18"/>
  <c r="L41" i="18"/>
  <c r="J41" i="18"/>
  <c r="G41" i="18"/>
  <c r="L40" i="18"/>
  <c r="J40" i="18"/>
  <c r="G40" i="18"/>
  <c r="L39" i="18"/>
  <c r="J39" i="18"/>
  <c r="G39" i="18"/>
  <c r="J38" i="18"/>
  <c r="L38" i="18" s="1"/>
  <c r="G38" i="18"/>
  <c r="L37" i="18"/>
  <c r="J37" i="18"/>
  <c r="G37" i="18"/>
  <c r="L36" i="18"/>
  <c r="J36" i="18"/>
  <c r="G36" i="18"/>
  <c r="J35" i="18"/>
  <c r="L35" i="18" s="1"/>
  <c r="G35" i="18"/>
  <c r="J34" i="18"/>
  <c r="L34" i="18" s="1"/>
  <c r="G34" i="18"/>
  <c r="L33" i="18"/>
  <c r="J33" i="18"/>
  <c r="G33" i="18"/>
  <c r="J32" i="18"/>
  <c r="L32" i="18" s="1"/>
  <c r="G32" i="18"/>
  <c r="L31" i="18"/>
  <c r="J31" i="18"/>
  <c r="G31" i="18"/>
  <c r="J30" i="18"/>
  <c r="L30" i="18" s="1"/>
  <c r="G30" i="18"/>
  <c r="J29" i="18"/>
  <c r="L29" i="18" s="1"/>
  <c r="G29" i="18"/>
  <c r="L28" i="18"/>
  <c r="J28" i="18"/>
  <c r="G28" i="18"/>
  <c r="L27" i="18"/>
  <c r="J27" i="18"/>
  <c r="G27" i="18"/>
  <c r="J26" i="18"/>
  <c r="L26" i="18" s="1"/>
  <c r="G26" i="18"/>
  <c r="L25" i="18"/>
  <c r="J25" i="18"/>
  <c r="G25" i="18"/>
  <c r="L24" i="18"/>
  <c r="J24" i="18"/>
  <c r="G24" i="18"/>
  <c r="L23" i="18"/>
  <c r="J23" i="18"/>
  <c r="G23" i="18"/>
  <c r="J22" i="18"/>
  <c r="L22" i="18" s="1"/>
  <c r="G22" i="18"/>
  <c r="L21" i="18"/>
  <c r="J21" i="18"/>
  <c r="G21" i="18"/>
  <c r="L20" i="18"/>
  <c r="J20" i="18"/>
  <c r="G20" i="18"/>
  <c r="J19" i="18"/>
  <c r="L19" i="18" s="1"/>
  <c r="G19" i="18"/>
  <c r="J18" i="18"/>
  <c r="L18" i="18" s="1"/>
  <c r="G18" i="18"/>
  <c r="L17" i="18"/>
  <c r="J17" i="18"/>
  <c r="G17" i="18"/>
  <c r="J16" i="18"/>
  <c r="L16" i="18" s="1"/>
  <c r="G16" i="18"/>
  <c r="L15" i="18"/>
  <c r="J15" i="18"/>
  <c r="G15" i="18"/>
  <c r="J14" i="18"/>
  <c r="L14" i="18" s="1"/>
  <c r="G14" i="18"/>
  <c r="J13" i="18"/>
  <c r="L13" i="18" s="1"/>
  <c r="G13" i="18"/>
  <c r="J12" i="18"/>
  <c r="L12" i="18" s="1"/>
  <c r="H12" i="18"/>
  <c r="G12" i="18"/>
  <c r="J11" i="18"/>
  <c r="L11" i="18" s="1"/>
  <c r="H11" i="18"/>
  <c r="G11" i="18"/>
  <c r="J10" i="18"/>
  <c r="L10" i="18" s="1"/>
  <c r="G10" i="18"/>
  <c r="L9" i="18"/>
  <c r="J9" i="18"/>
  <c r="G9" i="18"/>
  <c r="J8" i="18"/>
  <c r="L8" i="18" s="1"/>
  <c r="G8" i="18"/>
  <c r="J22" i="17"/>
  <c r="L22" i="17" s="1"/>
  <c r="G22" i="17"/>
  <c r="L21" i="17"/>
  <c r="J21" i="17"/>
  <c r="G21" i="17"/>
  <c r="J20" i="17"/>
  <c r="L20" i="17" s="1"/>
  <c r="G20" i="17"/>
  <c r="J19" i="17"/>
  <c r="L19" i="17" s="1"/>
  <c r="G19" i="17"/>
  <c r="J18" i="17"/>
  <c r="L18" i="17" s="1"/>
  <c r="G18" i="17"/>
  <c r="L17" i="17"/>
  <c r="J17" i="17"/>
  <c r="G17" i="17"/>
  <c r="J16" i="17"/>
  <c r="L16" i="17" s="1"/>
  <c r="G16" i="17"/>
  <c r="J15" i="17"/>
  <c r="L15" i="17" s="1"/>
  <c r="G15" i="17"/>
  <c r="J14" i="17"/>
  <c r="L14" i="17" s="1"/>
  <c r="G14" i="17"/>
  <c r="J13" i="17"/>
  <c r="L13" i="17" s="1"/>
  <c r="G13" i="17"/>
  <c r="J12" i="17"/>
  <c r="L12" i="17" s="1"/>
  <c r="G12" i="17"/>
  <c r="J11" i="17"/>
  <c r="L11" i="17" s="1"/>
  <c r="G11" i="17"/>
  <c r="J10" i="17"/>
  <c r="L10" i="17" s="1"/>
  <c r="G10" i="17"/>
  <c r="J9" i="17"/>
  <c r="L9" i="17" s="1"/>
  <c r="G9" i="17"/>
  <c r="J8" i="17"/>
  <c r="L8" i="17" s="1"/>
  <c r="G8" i="17"/>
  <c r="L23" i="17" l="1"/>
  <c r="L25" i="17" s="1"/>
  <c r="L58" i="18"/>
  <c r="L60" i="18" s="1"/>
  <c r="M60" i="18" s="1"/>
  <c r="G47" i="16"/>
  <c r="J56" i="16"/>
  <c r="L56" i="16" s="1"/>
  <c r="G56" i="16"/>
  <c r="J55" i="16"/>
  <c r="L55" i="16" s="1"/>
  <c r="G55" i="16"/>
  <c r="J54" i="16"/>
  <c r="L54" i="16" s="1"/>
  <c r="G54" i="16"/>
  <c r="J53" i="16"/>
  <c r="L53" i="16" s="1"/>
  <c r="G53" i="16"/>
  <c r="J52" i="16"/>
  <c r="L52" i="16" s="1"/>
  <c r="G52" i="16"/>
  <c r="J51" i="16"/>
  <c r="L51" i="16" s="1"/>
  <c r="G51" i="16"/>
  <c r="J50" i="16"/>
  <c r="L50" i="16" s="1"/>
  <c r="G50" i="16"/>
  <c r="J49" i="16"/>
  <c r="L49" i="16" s="1"/>
  <c r="G49" i="16"/>
  <c r="J48" i="16"/>
  <c r="L48" i="16" s="1"/>
  <c r="G48" i="16"/>
  <c r="J47" i="16"/>
  <c r="L47" i="16" s="1"/>
  <c r="J35" i="16"/>
  <c r="L35" i="16" s="1"/>
  <c r="G35" i="16"/>
  <c r="J34" i="16"/>
  <c r="L34" i="16" s="1"/>
  <c r="G34" i="16"/>
  <c r="J33" i="16"/>
  <c r="L33" i="16" s="1"/>
  <c r="G33" i="16"/>
  <c r="J32" i="16"/>
  <c r="L32" i="16" s="1"/>
  <c r="G32" i="16"/>
  <c r="J31" i="16"/>
  <c r="L31" i="16" s="1"/>
  <c r="G31" i="16"/>
  <c r="J17" i="16"/>
  <c r="L17" i="16" s="1"/>
  <c r="G17" i="16"/>
  <c r="J16" i="16"/>
  <c r="L16" i="16" s="1"/>
  <c r="G16" i="16"/>
  <c r="J15" i="16"/>
  <c r="L15" i="16" s="1"/>
  <c r="G15" i="16"/>
  <c r="J14" i="16"/>
  <c r="L14" i="16" s="1"/>
  <c r="G14" i="16"/>
  <c r="J13" i="16"/>
  <c r="L13" i="16" s="1"/>
  <c r="G13" i="16"/>
  <c r="J12" i="16"/>
  <c r="L12" i="16" s="1"/>
  <c r="G12" i="16"/>
  <c r="J11" i="16"/>
  <c r="L11" i="16" s="1"/>
  <c r="G11" i="16"/>
  <c r="J10" i="16"/>
  <c r="L10" i="16" s="1"/>
  <c r="G10" i="16"/>
  <c r="J9" i="16"/>
  <c r="L9" i="16" s="1"/>
  <c r="G9" i="16"/>
  <c r="J8" i="16"/>
  <c r="L8" i="16" s="1"/>
  <c r="G8" i="16"/>
  <c r="G47" i="15"/>
  <c r="J47" i="15"/>
  <c r="L47" i="15" s="1"/>
  <c r="G48" i="15"/>
  <c r="J48" i="15"/>
  <c r="L48" i="15" s="1"/>
  <c r="G49" i="15"/>
  <c r="J49" i="15"/>
  <c r="L49" i="15" s="1"/>
  <c r="G50" i="15"/>
  <c r="J50" i="15"/>
  <c r="L50" i="15" s="1"/>
  <c r="G51" i="15"/>
  <c r="J51" i="15"/>
  <c r="L51" i="15" s="1"/>
  <c r="G52" i="15"/>
  <c r="J52" i="15"/>
  <c r="L52" i="15" s="1"/>
  <c r="G53" i="15"/>
  <c r="J53" i="15"/>
  <c r="L53" i="15" s="1"/>
  <c r="G54" i="15"/>
  <c r="J54" i="15"/>
  <c r="L54" i="15" s="1"/>
  <c r="G55" i="15"/>
  <c r="J55" i="15"/>
  <c r="L55" i="15" s="1"/>
  <c r="G56" i="15"/>
  <c r="J56" i="15"/>
  <c r="L56" i="15" s="1"/>
  <c r="G57" i="15"/>
  <c r="J57" i="15"/>
  <c r="L57" i="15" s="1"/>
  <c r="G37" i="15"/>
  <c r="J37" i="15"/>
  <c r="L37" i="15" s="1"/>
  <c r="G38" i="15"/>
  <c r="J38" i="15"/>
  <c r="L38" i="15" s="1"/>
  <c r="G39" i="15"/>
  <c r="J39" i="15"/>
  <c r="L39" i="15" s="1"/>
  <c r="G40" i="15"/>
  <c r="J40" i="15"/>
  <c r="L40" i="15" s="1"/>
  <c r="G41" i="15"/>
  <c r="J41" i="15"/>
  <c r="L41" i="15" s="1"/>
  <c r="G42" i="15"/>
  <c r="J42" i="15"/>
  <c r="L42" i="15" s="1"/>
  <c r="G43" i="15"/>
  <c r="J43" i="15"/>
  <c r="L43" i="15" s="1"/>
  <c r="G44" i="15"/>
  <c r="J44" i="15"/>
  <c r="L44" i="15" s="1"/>
  <c r="G45" i="15"/>
  <c r="J45" i="15"/>
  <c r="L45" i="15" s="1"/>
  <c r="G46" i="15"/>
  <c r="J46" i="15"/>
  <c r="L46" i="15" s="1"/>
  <c r="J20" i="15"/>
  <c r="L20" i="15" s="1"/>
  <c r="G22" i="15"/>
  <c r="J22" i="15"/>
  <c r="L22" i="15" s="1"/>
  <c r="G23" i="15"/>
  <c r="J23" i="15"/>
  <c r="L23" i="15" s="1"/>
  <c r="G24" i="15"/>
  <c r="J24" i="15"/>
  <c r="L24" i="15" s="1"/>
  <c r="G25" i="15"/>
  <c r="J25" i="15"/>
  <c r="L25" i="15" s="1"/>
  <c r="G26" i="15"/>
  <c r="J26" i="15"/>
  <c r="L26" i="15" s="1"/>
  <c r="G27" i="15"/>
  <c r="J27" i="15"/>
  <c r="L27" i="15" s="1"/>
  <c r="G28" i="15"/>
  <c r="J28" i="15"/>
  <c r="L28" i="15" s="1"/>
  <c r="G29" i="15"/>
  <c r="J29" i="15"/>
  <c r="L29" i="15" s="1"/>
  <c r="G30" i="15"/>
  <c r="J30" i="15"/>
  <c r="L30" i="15" s="1"/>
  <c r="G31" i="15"/>
  <c r="J31" i="15"/>
  <c r="L31" i="15" s="1"/>
  <c r="G32" i="15"/>
  <c r="J32" i="15"/>
  <c r="L32" i="15" s="1"/>
  <c r="G33" i="15"/>
  <c r="J33" i="15"/>
  <c r="L33" i="15" s="1"/>
  <c r="G34" i="15"/>
  <c r="J34" i="15"/>
  <c r="L34" i="15" s="1"/>
  <c r="G35" i="15"/>
  <c r="J35" i="15"/>
  <c r="L35" i="15" s="1"/>
  <c r="G36" i="15"/>
  <c r="J36" i="15"/>
  <c r="L36" i="15" s="1"/>
  <c r="J21" i="15"/>
  <c r="L21" i="15" s="1"/>
  <c r="G21" i="15"/>
  <c r="G20" i="15"/>
  <c r="J19" i="15"/>
  <c r="L19" i="15" s="1"/>
  <c r="G19" i="15"/>
  <c r="J18" i="15"/>
  <c r="L18" i="15" s="1"/>
  <c r="G18" i="15"/>
  <c r="J17" i="15"/>
  <c r="L17" i="15" s="1"/>
  <c r="G17" i="15"/>
  <c r="J16" i="15"/>
  <c r="L16" i="15" s="1"/>
  <c r="G16" i="15"/>
  <c r="J15" i="15"/>
  <c r="L15" i="15" s="1"/>
  <c r="G15" i="15"/>
  <c r="J14" i="15"/>
  <c r="L14" i="15" s="1"/>
  <c r="G14" i="15"/>
  <c r="J13" i="15"/>
  <c r="L13" i="15" s="1"/>
  <c r="G13" i="15"/>
  <c r="J12" i="15"/>
  <c r="L12" i="15" s="1"/>
  <c r="H12" i="15"/>
  <c r="G12" i="15"/>
  <c r="J11" i="15"/>
  <c r="L11" i="15" s="1"/>
  <c r="H11" i="15"/>
  <c r="G11" i="15"/>
  <c r="J10" i="15"/>
  <c r="L10" i="15" s="1"/>
  <c r="G10" i="15"/>
  <c r="J9" i="15"/>
  <c r="L9" i="15" s="1"/>
  <c r="G9" i="15"/>
  <c r="J8" i="15"/>
  <c r="L8" i="15" s="1"/>
  <c r="G8" i="15"/>
  <c r="G14" i="13"/>
  <c r="J21" i="13"/>
  <c r="L21" i="13" s="1"/>
  <c r="G21" i="13"/>
  <c r="J20" i="13"/>
  <c r="L20" i="13" s="1"/>
  <c r="G20" i="13"/>
  <c r="J19" i="13"/>
  <c r="L19" i="13" s="1"/>
  <c r="G19" i="13"/>
  <c r="J18" i="13"/>
  <c r="L18" i="13" s="1"/>
  <c r="G18" i="13"/>
  <c r="J17" i="13"/>
  <c r="L17" i="13" s="1"/>
  <c r="G17" i="13"/>
  <c r="J22" i="13"/>
  <c r="L22" i="13" s="1"/>
  <c r="G22" i="13"/>
  <c r="J16" i="13"/>
  <c r="L16" i="13" s="1"/>
  <c r="G16" i="13"/>
  <c r="J15" i="13"/>
  <c r="L15" i="13" s="1"/>
  <c r="G15" i="13"/>
  <c r="J14" i="13"/>
  <c r="L14" i="13" s="1"/>
  <c r="J13" i="13"/>
  <c r="L13" i="13" s="1"/>
  <c r="G13" i="13"/>
  <c r="J12" i="13"/>
  <c r="L12" i="13" s="1"/>
  <c r="H12" i="13"/>
  <c r="G12" i="13"/>
  <c r="J11" i="13"/>
  <c r="L11" i="13" s="1"/>
  <c r="H11" i="13"/>
  <c r="G11" i="13"/>
  <c r="J10" i="13"/>
  <c r="L10" i="13" s="1"/>
  <c r="G10" i="13"/>
  <c r="J9" i="13"/>
  <c r="L9" i="13" s="1"/>
  <c r="J8" i="13"/>
  <c r="L8" i="13" s="1"/>
  <c r="L26" i="17" l="1"/>
  <c r="L57" i="16"/>
  <c r="L36" i="16"/>
  <c r="L38" i="16" s="1"/>
  <c r="L39" i="16" s="1"/>
  <c r="M39" i="16" s="1"/>
  <c r="L18" i="16"/>
  <c r="L23" i="16" s="1"/>
  <c r="L58" i="15"/>
  <c r="L60" i="15" s="1"/>
  <c r="M60" i="15" s="1"/>
  <c r="L23" i="13"/>
  <c r="L25" i="13" s="1"/>
  <c r="M25" i="13" s="1"/>
  <c r="L24" i="16" l="1"/>
  <c r="M24" i="16" s="1"/>
  <c r="L61" i="15"/>
  <c r="M61" i="15" s="1"/>
  <c r="L26" i="13"/>
  <c r="M26" i="13" s="1"/>
  <c r="L59" i="16" l="1"/>
  <c r="L60" i="16" l="1"/>
  <c r="M60" i="16" s="1"/>
</calcChain>
</file>

<file path=xl/sharedStrings.xml><?xml version="1.0" encoding="utf-8"?>
<sst xmlns="http://schemas.openxmlformats.org/spreadsheetml/2006/main" count="470" uniqueCount="125">
  <si>
    <t>その他</t>
    <rPh sb="2" eb="3">
      <t>タ</t>
    </rPh>
    <phoneticPr fontId="1"/>
  </si>
  <si>
    <t>スギ</t>
    <phoneticPr fontId="1"/>
  </si>
  <si>
    <t>ヒノキ</t>
    <phoneticPr fontId="1"/>
  </si>
  <si>
    <t>カラマツ</t>
    <phoneticPr fontId="1"/>
  </si>
  <si>
    <t>エゾマツ</t>
    <phoneticPr fontId="1"/>
  </si>
  <si>
    <t>トドマツ</t>
    <phoneticPr fontId="1"/>
  </si>
  <si>
    <t>K4</t>
    <phoneticPr fontId="1"/>
  </si>
  <si>
    <t>K3</t>
    <phoneticPr fontId="1"/>
  </si>
  <si>
    <t>AQ2</t>
    <phoneticPr fontId="1"/>
  </si>
  <si>
    <t>AQ1</t>
    <phoneticPr fontId="1"/>
  </si>
  <si>
    <t>木材保護塗料</t>
    <rPh sb="0" eb="2">
      <t>モクザイ</t>
    </rPh>
    <rPh sb="2" eb="4">
      <t>ホゴ</t>
    </rPh>
    <rPh sb="4" eb="6">
      <t>トリョウ</t>
    </rPh>
    <phoneticPr fontId="1"/>
  </si>
  <si>
    <t>表面処理剤</t>
    <rPh sb="0" eb="2">
      <t>ヒョウメン</t>
    </rPh>
    <rPh sb="2" eb="5">
      <t>ショリザイ</t>
    </rPh>
    <phoneticPr fontId="1"/>
  </si>
  <si>
    <t>注）</t>
    <rPh sb="0" eb="1">
      <t>チュウ</t>
    </rPh>
    <phoneticPr fontId="1"/>
  </si>
  <si>
    <t>その他国産材</t>
    <rPh sb="2" eb="3">
      <t>タ</t>
    </rPh>
    <rPh sb="3" eb="6">
      <t>コクサンザイ</t>
    </rPh>
    <phoneticPr fontId="1"/>
  </si>
  <si>
    <t>外国産材</t>
    <rPh sb="0" eb="3">
      <t>ガイコクサン</t>
    </rPh>
    <rPh sb="3" eb="4">
      <t>ザイ</t>
    </rPh>
    <phoneticPr fontId="1"/>
  </si>
  <si>
    <t>*5：自動計算</t>
    <rPh sb="3" eb="5">
      <t>ジドウ</t>
    </rPh>
    <rPh sb="5" eb="7">
      <t>ケイサン</t>
    </rPh>
    <phoneticPr fontId="1"/>
  </si>
  <si>
    <t>（凡例）</t>
    <rPh sb="1" eb="3">
      <t>ハンレイ</t>
    </rPh>
    <phoneticPr fontId="1"/>
  </si>
  <si>
    <t>　プルダウンを選択するセル</t>
    <rPh sb="7" eb="9">
      <t>センタク</t>
    </rPh>
    <phoneticPr fontId="1"/>
  </si>
  <si>
    <t>　自動計算されるセル</t>
    <rPh sb="1" eb="3">
      <t>ジドウ</t>
    </rPh>
    <rPh sb="3" eb="5">
      <t>ケイサン</t>
    </rPh>
    <phoneticPr fontId="1"/>
  </si>
  <si>
    <t>スギ</t>
  </si>
  <si>
    <t>ヒノキ</t>
  </si>
  <si>
    <t>柱</t>
    <rPh sb="0" eb="1">
      <t>ハシラ</t>
    </rPh>
    <phoneticPr fontId="1"/>
  </si>
  <si>
    <t>K4</t>
  </si>
  <si>
    <t>K3</t>
  </si>
  <si>
    <t>土台</t>
    <phoneticPr fontId="1"/>
  </si>
  <si>
    <t>笠木</t>
    <phoneticPr fontId="1"/>
  </si>
  <si>
    <t>使用材積合計=</t>
    <rPh sb="4" eb="6">
      <t>ゴウケイ</t>
    </rPh>
    <phoneticPr fontId="1"/>
  </si>
  <si>
    <t>塀総長=</t>
    <rPh sb="0" eb="1">
      <t>ヘイ</t>
    </rPh>
    <rPh sb="1" eb="3">
      <t>ソウチョウ</t>
    </rPh>
    <phoneticPr fontId="1"/>
  </si>
  <si>
    <t>使用材積合計 / 塀総長 =</t>
    <rPh sb="4" eb="6">
      <t>ゴウケイ</t>
    </rPh>
    <rPh sb="9" eb="10">
      <t>ヘイ</t>
    </rPh>
    <rPh sb="10" eb="12">
      <t>ソウチョウ</t>
    </rPh>
    <phoneticPr fontId="1"/>
  </si>
  <si>
    <t>束</t>
    <rPh sb="0" eb="1">
      <t>ツカ</t>
    </rPh>
    <phoneticPr fontId="1"/>
  </si>
  <si>
    <t>大引き</t>
    <rPh sb="0" eb="2">
      <t>オオビ</t>
    </rPh>
    <phoneticPr fontId="1"/>
  </si>
  <si>
    <t>工事件名：</t>
    <rPh sb="0" eb="2">
      <t>コウジ</t>
    </rPh>
    <rPh sb="2" eb="4">
      <t>ケンメイ</t>
    </rPh>
    <phoneticPr fontId="1"/>
  </si>
  <si>
    <t>？？？様邸塀工事</t>
    <rPh sb="3" eb="4">
      <t>サマ</t>
    </rPh>
    <rPh sb="4" eb="5">
      <t>テイ</t>
    </rPh>
    <rPh sb="5" eb="6">
      <t>ヘイ</t>
    </rPh>
    <rPh sb="6" eb="8">
      <t>コウジ</t>
    </rPh>
    <phoneticPr fontId="1"/>
  </si>
  <si>
    <t>頭繋ぎ</t>
    <rPh sb="0" eb="1">
      <t>アタマ</t>
    </rPh>
    <rPh sb="1" eb="2">
      <t>ツナ</t>
    </rPh>
    <phoneticPr fontId="1"/>
  </si>
  <si>
    <t>横板</t>
    <rPh sb="0" eb="1">
      <t>ヨコ</t>
    </rPh>
    <phoneticPr fontId="1"/>
  </si>
  <si>
    <t>*2：プルダウンのリストから選択してください。その他国産材、外国産材を選択した場合は、備考欄に樹種名を「樹種：○○」と記載してください。</t>
    <rPh sb="14" eb="16">
      <t>センタク</t>
    </rPh>
    <rPh sb="25" eb="26">
      <t>タ</t>
    </rPh>
    <rPh sb="26" eb="29">
      <t>コクサンザイ</t>
    </rPh>
    <rPh sb="30" eb="33">
      <t>ガイコクサン</t>
    </rPh>
    <rPh sb="33" eb="34">
      <t>ザイ</t>
    </rPh>
    <rPh sb="35" eb="37">
      <t>センタク</t>
    </rPh>
    <rPh sb="39" eb="41">
      <t>バアイ</t>
    </rPh>
    <rPh sb="43" eb="45">
      <t>ビコウ</t>
    </rPh>
    <rPh sb="45" eb="46">
      <t>ラン</t>
    </rPh>
    <rPh sb="47" eb="49">
      <t>ジュシュ</t>
    </rPh>
    <rPh sb="49" eb="50">
      <t>メイ</t>
    </rPh>
    <rPh sb="52" eb="54">
      <t>ジュシュ</t>
    </rPh>
    <rPh sb="59" eb="61">
      <t>キサイ</t>
    </rPh>
    <phoneticPr fontId="1"/>
  </si>
  <si>
    <t>様式1号,6号別添</t>
    <rPh sb="0" eb="2">
      <t>ヨウシキ</t>
    </rPh>
    <rPh sb="3" eb="4">
      <t>ゴウ</t>
    </rPh>
    <rPh sb="6" eb="7">
      <t>ゴウ</t>
    </rPh>
    <rPh sb="7" eb="9">
      <t>ベッテン</t>
    </rPh>
    <phoneticPr fontId="1"/>
  </si>
  <si>
    <t>床板1-15</t>
    <rPh sb="0" eb="2">
      <t>ユカイタ</t>
    </rPh>
    <phoneticPr fontId="1"/>
  </si>
  <si>
    <t>床板16</t>
    <rPh sb="0" eb="2">
      <t>ユカイタ</t>
    </rPh>
    <phoneticPr fontId="1"/>
  </si>
  <si>
    <t>JASS18-M307適合品</t>
    <phoneticPr fontId="1"/>
  </si>
  <si>
    <t>AQ2</t>
  </si>
  <si>
    <t>AQ1</t>
  </si>
  <si>
    <t>？？？様邸デッキ工事</t>
    <rPh sb="3" eb="4">
      <t>サマ</t>
    </rPh>
    <rPh sb="4" eb="5">
      <t>テイ</t>
    </rPh>
    <rPh sb="8" eb="10">
      <t>コウジ</t>
    </rPh>
    <phoneticPr fontId="1"/>
  </si>
  <si>
    <t>デッキ用</t>
    <rPh sb="3" eb="4">
      <t>ヨウ</t>
    </rPh>
    <phoneticPr fontId="1"/>
  </si>
  <si>
    <t>樹種名*3
選択リスト</t>
    <rPh sb="0" eb="2">
      <t>ジュシュ</t>
    </rPh>
    <rPh sb="2" eb="3">
      <t>メイ</t>
    </rPh>
    <rPh sb="6" eb="8">
      <t>センタク</t>
    </rPh>
    <phoneticPr fontId="1"/>
  </si>
  <si>
    <t>耐久性区分*7
選択リスト</t>
    <rPh sb="0" eb="3">
      <t>タイキュウセイ</t>
    </rPh>
    <rPh sb="3" eb="5">
      <t>クブン</t>
    </rPh>
    <rPh sb="8" eb="10">
      <t>センタク</t>
    </rPh>
    <phoneticPr fontId="1"/>
  </si>
  <si>
    <t>番号</t>
    <rPh sb="0" eb="2">
      <t>バンゴウ</t>
    </rPh>
    <phoneticPr fontId="4"/>
  </si>
  <si>
    <t>長さ</t>
    <phoneticPr fontId="4"/>
  </si>
  <si>
    <t>合計</t>
    <rPh sb="0" eb="2">
      <t>ゴウケイ</t>
    </rPh>
    <phoneticPr fontId="4"/>
  </si>
  <si>
    <t>備考</t>
  </si>
  <si>
    <t>断　面</t>
    <rPh sb="0" eb="1">
      <t>ダン</t>
    </rPh>
    <rPh sb="2" eb="3">
      <t>メン</t>
    </rPh>
    <phoneticPr fontId="4"/>
  </si>
  <si>
    <t>部位*1</t>
    <rPh sb="0" eb="2">
      <t>ブイ</t>
    </rPh>
    <phoneticPr fontId="4"/>
  </si>
  <si>
    <t>形状*2
選択リスト</t>
    <phoneticPr fontId="1"/>
  </si>
  <si>
    <t>角・平</t>
    <phoneticPr fontId="1"/>
  </si>
  <si>
    <t>二つ割</t>
    <phoneticPr fontId="1"/>
  </si>
  <si>
    <t>丸太</t>
    <phoneticPr fontId="1"/>
  </si>
  <si>
    <t>*4：自動計算</t>
    <rPh sb="3" eb="5">
      <t>ジドウ</t>
    </rPh>
    <rPh sb="5" eb="7">
      <t>ケイサン</t>
    </rPh>
    <phoneticPr fontId="1"/>
  </si>
  <si>
    <t>*6：自動計算</t>
    <rPh sb="3" eb="5">
      <t>ジドウ</t>
    </rPh>
    <rPh sb="5" eb="7">
      <t>ケイサン</t>
    </rPh>
    <phoneticPr fontId="1"/>
  </si>
  <si>
    <t>数量*5</t>
    <rPh sb="0" eb="2">
      <t>スウリョウ</t>
    </rPh>
    <phoneticPr fontId="4"/>
  </si>
  <si>
    <t>柱</t>
  </si>
  <si>
    <t>縦格子</t>
  </si>
  <si>
    <t>丸太</t>
  </si>
  <si>
    <t>ｍｍ</t>
    <phoneticPr fontId="1"/>
  </si>
  <si>
    <t>角・平</t>
  </si>
  <si>
    <t>耐久性
区分*7</t>
    <rPh sb="0" eb="3">
      <t>タイキュウセイ</t>
    </rPh>
    <rPh sb="4" eb="6">
      <t>クブン</t>
    </rPh>
    <phoneticPr fontId="4"/>
  </si>
  <si>
    <t>数量</t>
    <rPh sb="0" eb="2">
      <t>スウリョウ</t>
    </rPh>
    <phoneticPr fontId="4"/>
  </si>
  <si>
    <t>耐久性
区分*6</t>
    <rPh sb="0" eb="3">
      <t>タイキュウセイ</t>
    </rPh>
    <rPh sb="4" eb="6">
      <t>クブン</t>
    </rPh>
    <phoneticPr fontId="4"/>
  </si>
  <si>
    <t>*1：当該木材を使用する部材の名称を記入してください。　記載例：（塀の場合）土台、支柱、胴縁、横桟、縦板、横板、笠木、笠木下地など</t>
    <rPh sb="3" eb="5">
      <t>トウガイ</t>
    </rPh>
    <rPh sb="5" eb="7">
      <t>モクザイ</t>
    </rPh>
    <rPh sb="8" eb="10">
      <t>シヨウ</t>
    </rPh>
    <rPh sb="12" eb="14">
      <t>ブザイ</t>
    </rPh>
    <rPh sb="15" eb="17">
      <t>メイショウ</t>
    </rPh>
    <rPh sb="18" eb="20">
      <t>キニュウ</t>
    </rPh>
    <rPh sb="28" eb="30">
      <t>キサイ</t>
    </rPh>
    <rPh sb="30" eb="31">
      <t>レイ</t>
    </rPh>
    <rPh sb="33" eb="34">
      <t>ヘイ</t>
    </rPh>
    <rPh sb="35" eb="37">
      <t>バアイ</t>
    </rPh>
    <rPh sb="38" eb="40">
      <t>ドダイ</t>
    </rPh>
    <rPh sb="41" eb="43">
      <t>シチュウ</t>
    </rPh>
    <rPh sb="44" eb="46">
      <t>ドウブチ</t>
    </rPh>
    <rPh sb="47" eb="48">
      <t>ヨコ</t>
    </rPh>
    <rPh sb="48" eb="49">
      <t>サン</t>
    </rPh>
    <rPh sb="50" eb="51">
      <t>タテ</t>
    </rPh>
    <rPh sb="51" eb="52">
      <t>イタ</t>
    </rPh>
    <rPh sb="53" eb="54">
      <t>ヨコ</t>
    </rPh>
    <rPh sb="54" eb="55">
      <t>イタ</t>
    </rPh>
    <rPh sb="56" eb="58">
      <t>カサギ</t>
    </rPh>
    <rPh sb="59" eb="61">
      <t>カサギ</t>
    </rPh>
    <rPh sb="61" eb="63">
      <t>シタジ</t>
    </rPh>
    <phoneticPr fontId="1"/>
  </si>
  <si>
    <t>林様塀工事</t>
    <rPh sb="0" eb="2">
      <t>ハヤシサマ</t>
    </rPh>
    <rPh sb="2" eb="3">
      <t>ヘイ</t>
    </rPh>
    <rPh sb="3" eb="5">
      <t>コウジ</t>
    </rPh>
    <phoneticPr fontId="1"/>
  </si>
  <si>
    <t>森様塀工事</t>
    <rPh sb="0" eb="1">
      <t>モリ</t>
    </rPh>
    <rPh sb="1" eb="2">
      <t>サマ</t>
    </rPh>
    <rPh sb="2" eb="3">
      <t>ヘイ</t>
    </rPh>
    <rPh sb="3" eb="5">
      <t>コウジ</t>
    </rPh>
    <phoneticPr fontId="1"/>
  </si>
  <si>
    <t>丸太様柵工事</t>
    <rPh sb="0" eb="2">
      <t>マルタ</t>
    </rPh>
    <rPh sb="2" eb="3">
      <t>サマ</t>
    </rPh>
    <rPh sb="3" eb="4">
      <t>サク</t>
    </rPh>
    <rPh sb="4" eb="6">
      <t>コウジ</t>
    </rPh>
    <phoneticPr fontId="1"/>
  </si>
  <si>
    <t>313=56400x(10本/1800)</t>
    <phoneticPr fontId="1"/>
  </si>
  <si>
    <t>　自動計算､自動出力されるセル</t>
    <rPh sb="1" eb="3">
      <t>ジドウ</t>
    </rPh>
    <rPh sb="3" eb="5">
      <t>ケイサン</t>
    </rPh>
    <rPh sb="8" eb="10">
      <t>シュツリョク</t>
    </rPh>
    <phoneticPr fontId="1"/>
  </si>
  <si>
    <t>樹種名*2</t>
    <rPh sb="0" eb="1">
      <t>キ</t>
    </rPh>
    <rPh sb="1" eb="2">
      <t>シュ</t>
    </rPh>
    <rPh sb="2" eb="3">
      <t>メイ</t>
    </rPh>
    <phoneticPr fontId="4"/>
  </si>
  <si>
    <t>形状*3</t>
    <rPh sb="0" eb="2">
      <t>ケイジョウ</t>
    </rPh>
    <phoneticPr fontId="4"/>
  </si>
  <si>
    <t>*3：プルダウンのリストから選択してください。　形状：「角・平」は柱・板材のとき､「二つ割」は丸太二つ割のとき､「丸太」は丸太のとき　を選択してください。</t>
    <rPh sb="14" eb="16">
      <t>センタク</t>
    </rPh>
    <rPh sb="24" eb="26">
      <t>ケイジョウ</t>
    </rPh>
    <rPh sb="68" eb="70">
      <t>センタク</t>
    </rPh>
    <phoneticPr fontId="1"/>
  </si>
  <si>
    <r>
      <t>(当該外構施設に実際に使用する木材の量（</t>
    </r>
    <r>
      <rPr>
        <sz val="11"/>
        <color rgb="FFFF0000"/>
        <rFont val="ＭＳ Ｐゴシック"/>
        <family val="3"/>
        <charset val="128"/>
      </rPr>
      <t>設計寸法</t>
    </r>
    <r>
      <rPr>
        <sz val="11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</si>
  <si>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寸法 (</t>
    </r>
    <r>
      <rPr>
        <sz val="14"/>
        <color rgb="FFFF0000"/>
        <rFont val="ＭＳ Ｐゴシック"/>
        <family val="3"/>
        <charset val="128"/>
      </rPr>
      <t>mm</t>
    </r>
    <r>
      <rPr>
        <sz val="11"/>
        <color theme="1"/>
        <rFont val="ＭＳ Ｐゴシック"/>
        <family val="3"/>
        <charset val="128"/>
      </rPr>
      <t>)</t>
    </r>
    <rPh sb="0" eb="2">
      <t>スンポウ</t>
    </rPh>
    <phoneticPr fontId="4"/>
  </si>
  <si>
    <r>
      <t xml:space="preserve">1本(枚)当たりの材積*4
</t>
    </r>
    <r>
      <rPr>
        <sz val="8"/>
        <color theme="1"/>
        <rFont val="ＭＳ Ｐゴシック"/>
        <family val="3"/>
        <charset val="128"/>
      </rPr>
      <t>(㎥／本or枚)</t>
    </r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</si>
  <si>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r>
      <t xml:space="preserve">使用材積*6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</si>
  <si>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r>
      <rPr>
        <sz val="12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 使用材積合計=</t>
    </r>
    <rPh sb="9" eb="11">
      <t>ゴウケイ</t>
    </rPh>
    <phoneticPr fontId="1"/>
  </si>
  <si>
    <r>
      <t>横木</t>
    </r>
    <r>
      <rPr>
        <sz val="9"/>
        <color theme="1"/>
        <rFont val="ＭＳ Ｐゴシック"/>
        <family val="3"/>
        <charset val="128"/>
      </rPr>
      <t>(上下)</t>
    </r>
    <rPh sb="0" eb="2">
      <t>ヨコキ</t>
    </rPh>
    <rPh sb="3" eb="4">
      <t>ウエ</t>
    </rPh>
    <rPh sb="4" eb="5">
      <t>シタ</t>
    </rPh>
    <phoneticPr fontId="4"/>
  </si>
  <si>
    <r>
      <t>*7：プルダウンのリストから選択してください。その他を選択した場合は、備考欄に具体的な措置内容を記載してください。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</si>
  <si>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樹種名*2
選択リスト</t>
    <rPh sb="0" eb="2">
      <t>ジュシュ</t>
    </rPh>
    <rPh sb="2" eb="3">
      <t>メイ</t>
    </rPh>
    <rPh sb="6" eb="8">
      <t>センタク</t>
    </rPh>
    <phoneticPr fontId="1"/>
  </si>
  <si>
    <t>形状*3
選択リスト</t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</si>
  <si>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塀用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</si>
  <si>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デッキ用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phoneticPr fontId="1"/>
  </si>
  <si>
    <r>
      <t xml:space="preserve">使用材積*5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</si>
  <si>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t>耐久性区分*6
選択リスト</t>
    <rPh sb="0" eb="3">
      <t>タイキュウセイ</t>
    </rPh>
    <rPh sb="3" eb="5">
      <t>クブン</t>
    </rPh>
    <rPh sb="8" eb="10">
      <t>センタク</t>
    </rPh>
    <phoneticPr fontId="1"/>
  </si>
  <si>
    <r>
      <t>*6：プルダウンのリストから選択してください。その他を選択した場合は、備考欄に具体的な措置内容を記載してください。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</si>
  <si>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森様デッキ工事</t>
    <rPh sb="0" eb="1">
      <t>モリ</t>
    </rPh>
    <rPh sb="1" eb="2">
      <t>サマ</t>
    </rPh>
    <rPh sb="5" eb="7">
      <t>コウジ</t>
    </rPh>
    <phoneticPr fontId="1"/>
  </si>
  <si>
    <t>使用材積合計=</t>
    <phoneticPr fontId="1"/>
  </si>
  <si>
    <t>（凡例）</t>
    <phoneticPr fontId="1"/>
  </si>
  <si>
    <t>幕板</t>
    <rPh sb="0" eb="1">
      <t>マク</t>
    </rPh>
    <phoneticPr fontId="1"/>
  </si>
  <si>
    <t>利用者番号：</t>
    <rPh sb="0" eb="3">
      <t>リヨウシャ</t>
    </rPh>
    <rPh sb="3" eb="5">
      <t>バンゴウ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</si>
  <si>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丸太入力例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2">
      <t>マルタ</t>
    </rPh>
    <rPh sb="12" eb="14">
      <t>ニュウリョク</t>
    </rPh>
    <rPh sb="14" eb="15">
      <t>レイ</t>
    </rPh>
    <phoneticPr fontId="1"/>
  </si>
  <si>
    <r>
      <t>*5：板塀等が</t>
    </r>
    <r>
      <rPr>
        <sz val="10"/>
        <color rgb="FFFF0000"/>
        <rFont val="ＭＳ Ｐゴシック"/>
        <family val="3"/>
        <charset val="128"/>
      </rPr>
      <t>縦張り</t>
    </r>
    <r>
      <rPr>
        <sz val="10"/>
        <color theme="1"/>
        <rFont val="ＭＳ Ｐゴシック"/>
        <family val="3"/>
        <charset val="128"/>
      </rPr>
      <t>の場合は、備考欄に数量の</t>
    </r>
    <r>
      <rPr>
        <sz val="10"/>
        <color rgb="FFFF0000"/>
        <rFont val="ＭＳ Ｐゴシック"/>
        <family val="3"/>
        <charset val="128"/>
      </rPr>
      <t>根拠</t>
    </r>
    <r>
      <rPr>
        <sz val="10"/>
        <color theme="1"/>
        <rFont val="ＭＳ Ｐゴシック"/>
        <family val="3"/>
        <charset val="128"/>
      </rPr>
      <t>「</t>
    </r>
    <r>
      <rPr>
        <sz val="10"/>
        <color rgb="FFFF0000"/>
        <rFont val="ＭＳ Ｐゴシック"/>
        <family val="3"/>
        <charset val="128"/>
      </rPr>
      <t>n=塀長さ/(本数/基本長さ)</t>
    </r>
    <r>
      <rPr>
        <sz val="10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</si>
  <si>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t>木材利用量計算書・横書き</t>
    <rPh sb="0" eb="2">
      <t>モクザイ</t>
    </rPh>
    <rPh sb="2" eb="4">
      <t>リヨウ</t>
    </rPh>
    <rPh sb="4" eb="5">
      <t>リョウ</t>
    </rPh>
    <rPh sb="5" eb="8">
      <t>ケイサンショ</t>
    </rPh>
    <rPh sb="9" eb="10">
      <t>ヨコ</t>
    </rPh>
    <rPh sb="10" eb="11">
      <t>カ</t>
    </rPh>
    <phoneticPr fontId="1"/>
  </si>
  <si>
    <t>JASS18-M307適合品</t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</si>
  <si>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塀・入力例①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</si>
  <si>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塀・入力例②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</si>
  <si>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t>デッキ：2,000 x 3,800 の記入例</t>
    <rPh sb="19" eb="21">
      <t>キニュウ</t>
    </rPh>
    <rPh sb="21" eb="22">
      <t>レイ</t>
    </rPh>
    <phoneticPr fontId="1"/>
  </si>
  <si>
    <r>
      <t>寸法 (</t>
    </r>
    <r>
      <rPr>
        <sz val="12"/>
        <color rgb="FFFF0000"/>
        <rFont val="ＭＳ Ｐゴシック"/>
        <family val="3"/>
        <charset val="128"/>
      </rPr>
      <t>mm</t>
    </r>
    <r>
      <rPr>
        <sz val="12"/>
        <color theme="1"/>
        <rFont val="ＭＳ Ｐゴシック"/>
        <family val="3"/>
        <charset val="128"/>
      </rPr>
      <t>)</t>
    </r>
    <rPh sb="0" eb="2">
      <t>スンポウ</t>
    </rPh>
    <phoneticPr fontId="4"/>
  </si>
  <si>
    <t>1本(枚)当たりの材積*4
(㎥／本or枚)</t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</si>
  <si>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t>使用材積*6
(㎥)</t>
    <rPh sb="0" eb="2">
      <t>シヨウ</t>
    </rPh>
    <rPh sb="2" eb="4">
      <t>ザイセキ</t>
    </rPh>
    <phoneticPr fontId="4"/>
  </si>
  <si>
    <r>
      <t>*5：板塀等が</t>
    </r>
    <r>
      <rPr>
        <sz val="12"/>
        <color rgb="FFFF0000"/>
        <rFont val="ＭＳ Ｐゴシック"/>
        <family val="3"/>
        <charset val="128"/>
      </rPr>
      <t>縦張り</t>
    </r>
    <r>
      <rPr>
        <sz val="12"/>
        <color theme="1"/>
        <rFont val="ＭＳ Ｐゴシック"/>
        <family val="3"/>
        <charset val="128"/>
      </rPr>
      <t>の場合は、備考欄に数量の根拠「</t>
    </r>
    <r>
      <rPr>
        <sz val="12"/>
        <color rgb="FFFF0000"/>
        <rFont val="ＭＳ Ｐゴシック"/>
        <family val="3"/>
        <charset val="128"/>
      </rPr>
      <t>n=塀長さ/(本数/基本長さ)</t>
    </r>
    <r>
      <rPr>
        <sz val="12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</si>
  <si>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r>
      <t>*7：プルダウンのリストから選択してください。その他を選択した場合は、備考欄に具体的な措置内容を記載してください。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</si>
  <si>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t>(当該外構施設に実際に使用する木材の量（</t>
    </r>
    <r>
      <rPr>
        <sz val="12"/>
        <color rgb="FFFF0000"/>
        <rFont val="ＭＳ Ｐゴシック"/>
        <family val="3"/>
        <charset val="128"/>
      </rPr>
      <t>設計寸法</t>
    </r>
    <r>
      <rPr>
        <sz val="12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</si>
  <si>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木材利用量計算書・横書き (</t>
    </r>
    <r>
      <rPr>
        <sz val="16"/>
        <color rgb="FFFF0000"/>
        <rFont val="ＭＳ Ｐゴシック"/>
        <family val="3"/>
        <charset val="128"/>
      </rPr>
      <t>塀用</t>
    </r>
    <r>
      <rPr>
        <sz val="16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</si>
  <si>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t>u????</t>
    <phoneticPr fontId="1"/>
  </si>
  <si>
    <t>使用材積*5
(㎥)</t>
    <rPh sb="0" eb="2">
      <t>シヨウ</t>
    </rPh>
    <rPh sb="2" eb="4">
      <t>ザイセキ</t>
    </rPh>
    <phoneticPr fontId="4"/>
  </si>
  <si>
    <r>
      <t>*6：プルダウンのリストから選択してください。その他を選択した場合は、備考欄に具体的な措置内容を記載してください。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</si>
  <si>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u0002</t>
    <phoneticPr fontId="1"/>
  </si>
  <si>
    <t>u0003</t>
    <phoneticPr fontId="1"/>
  </si>
  <si>
    <t>u0001</t>
    <phoneticPr fontId="1"/>
  </si>
  <si>
    <t>u0011</t>
    <phoneticPr fontId="1"/>
  </si>
  <si>
    <t>束</t>
    <rPh sb="0" eb="1">
      <t>ツカ</t>
    </rPh>
    <phoneticPr fontId="1"/>
  </si>
  <si>
    <t>大引</t>
    <rPh sb="0" eb="2">
      <t>オオビキ</t>
    </rPh>
    <phoneticPr fontId="1"/>
  </si>
  <si>
    <t>床板</t>
    <rPh sb="0" eb="2">
      <t>ユカイタ</t>
    </rPh>
    <phoneticPr fontId="1"/>
  </si>
  <si>
    <t>幕板</t>
    <phoneticPr fontId="1"/>
  </si>
  <si>
    <r>
      <rPr>
        <sz val="11"/>
        <color rgb="FFFF0000"/>
        <rFont val="ＭＳ Ｐゴシック"/>
        <family val="3"/>
        <charset val="128"/>
      </rPr>
      <t>㎡</t>
    </r>
    <r>
      <rPr>
        <sz val="11"/>
        <color theme="1"/>
        <rFont val="ＭＳ Ｐゴシック"/>
        <family val="3"/>
        <charset val="128"/>
      </rPr>
      <t>　　　　使用材積合計=</t>
    </r>
    <rPh sb="9" eb="11">
      <t>ゴウケイ</t>
    </rPh>
    <phoneticPr fontId="1"/>
  </si>
  <si>
    <t>耐久性区分は例として入力しています。</t>
    <phoneticPr fontId="1"/>
  </si>
  <si>
    <t>束芯範囲の床面積=</t>
    <rPh sb="0" eb="1">
      <t>ツカ</t>
    </rPh>
    <rPh sb="1" eb="2">
      <t>シン</t>
    </rPh>
    <rPh sb="2" eb="4">
      <t>ハンイ</t>
    </rPh>
    <rPh sb="5" eb="8">
      <t>ユカメンセキ</t>
    </rPh>
    <phoneticPr fontId="1"/>
  </si>
  <si>
    <t>使用材積合計 / 束芯範囲の床面積 =</t>
    <rPh sb="4" eb="6">
      <t>ゴウケイ</t>
    </rPh>
    <phoneticPr fontId="1"/>
  </si>
  <si>
    <t>デッキタイプ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</si>
</sst>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_ "/>
    <numFmt numFmtId="177" formatCode="0.000"/>
    <numFmt numFmtId="178" formatCode="0.0000"/>
    <numFmt numFmtId="179" formatCode="0_ "/>
    <numFmt numFmtId="180" formatCode="#,##0.0000_ "/>
    <numFmt numFmtId="181" formatCode="&quot;(総長&quot;\ #,##0.000_ \ &quot;)&quot;"/>
    <numFmt numFmtId="182" formatCode="#,##0.0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2">
    <xf numFmtId="0" fontId="0" fillId="0" borderId="0" xfId="0">
      <alignment vertical="center"/>
    </xf>
    <xf numFmtId="0" fontId="3" fillId="0" borderId="0" xfId="2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179" fontId="5" fillId="0" borderId="7" xfId="2" applyNumberFormat="1" applyFont="1" applyBorder="1">
      <alignment vertical="center"/>
    </xf>
    <xf numFmtId="0" fontId="5" fillId="3" borderId="8" xfId="2" applyFont="1" applyFill="1" applyBorder="1" applyAlignment="1">
      <alignment horizontal="center" vertical="center"/>
    </xf>
    <xf numFmtId="179" fontId="5" fillId="0" borderId="8" xfId="2" applyNumberFormat="1" applyFont="1" applyBorder="1">
      <alignment vertical="center"/>
    </xf>
    <xf numFmtId="38" fontId="5" fillId="0" borderId="2" xfId="1" applyFont="1" applyBorder="1">
      <alignment vertical="center"/>
    </xf>
    <xf numFmtId="180" fontId="5" fillId="3" borderId="2" xfId="2" applyNumberFormat="1" applyFont="1" applyFill="1" applyBorder="1">
      <alignment vertical="center"/>
    </xf>
    <xf numFmtId="179" fontId="5" fillId="0" borderId="2" xfId="2" applyNumberFormat="1" applyFont="1" applyBorder="1">
      <alignment vertical="center"/>
    </xf>
    <xf numFmtId="0" fontId="5" fillId="2" borderId="2" xfId="2" applyFont="1" applyFill="1" applyBorder="1" applyAlignment="1">
      <alignment horizontal="center" vertical="center" shrinkToFit="1"/>
    </xf>
    <xf numFmtId="180" fontId="5" fillId="0" borderId="2" xfId="2" applyNumberFormat="1" applyFont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79" fontId="11" fillId="0" borderId="2" xfId="2" applyNumberFormat="1" applyFont="1" applyBorder="1">
      <alignment vertical="center"/>
    </xf>
    <xf numFmtId="180" fontId="12" fillId="0" borderId="2" xfId="2" applyNumberFormat="1" applyFont="1" applyBorder="1" applyAlignment="1">
      <alignment horizontal="left" vertical="center" shrinkToFit="1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180" fontId="12" fillId="0" borderId="2" xfId="2" applyNumberFormat="1" applyFont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0" borderId="0" xfId="2" applyFont="1" applyFill="1" applyBorder="1">
      <alignment vertical="center"/>
    </xf>
    <xf numFmtId="0" fontId="5" fillId="0" borderId="11" xfId="2" applyFont="1" applyBorder="1" applyAlignment="1">
      <alignment horizontal="center" vertical="center"/>
    </xf>
    <xf numFmtId="181" fontId="10" fillId="0" borderId="10" xfId="2" applyNumberFormat="1" applyFont="1" applyBorder="1">
      <alignment vertical="center"/>
    </xf>
    <xf numFmtId="179" fontId="5" fillId="0" borderId="10" xfId="2" applyNumberFormat="1" applyFont="1" applyBorder="1">
      <alignment vertical="center"/>
    </xf>
    <xf numFmtId="0" fontId="5" fillId="0" borderId="10" xfId="2" applyFont="1" applyBorder="1">
      <alignment vertical="center"/>
    </xf>
    <xf numFmtId="180" fontId="5" fillId="0" borderId="10" xfId="2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178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38" fontId="5" fillId="0" borderId="0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vertical="center" shrinkToFit="1"/>
    </xf>
    <xf numFmtId="0" fontId="6" fillId="0" borderId="11" xfId="2" applyFont="1" applyBorder="1" applyAlignment="1">
      <alignment horizontal="center" vertical="center"/>
    </xf>
    <xf numFmtId="179" fontId="19" fillId="0" borderId="7" xfId="2" applyNumberFormat="1" applyFont="1" applyBorder="1">
      <alignment vertical="center"/>
    </xf>
    <xf numFmtId="179" fontId="19" fillId="0" borderId="8" xfId="2" applyNumberFormat="1" applyFont="1" applyBorder="1">
      <alignment vertical="center"/>
    </xf>
    <xf numFmtId="38" fontId="19" fillId="0" borderId="2" xfId="1" applyFont="1" applyBorder="1">
      <alignment vertical="center"/>
    </xf>
    <xf numFmtId="0" fontId="15" fillId="3" borderId="8" xfId="2" applyFont="1" applyFill="1" applyBorder="1" applyAlignment="1">
      <alignment horizontal="center" vertical="center"/>
    </xf>
    <xf numFmtId="180" fontId="19" fillId="3" borderId="2" xfId="2" applyNumberFormat="1" applyFont="1" applyFill="1" applyBorder="1">
      <alignment vertical="center"/>
    </xf>
    <xf numFmtId="179" fontId="19" fillId="0" borderId="2" xfId="2" applyNumberFormat="1" applyFont="1" applyBorder="1">
      <alignment vertical="center"/>
    </xf>
    <xf numFmtId="0" fontId="19" fillId="2" borderId="2" xfId="2" applyFont="1" applyFill="1" applyBorder="1" applyAlignment="1">
      <alignment horizontal="center" vertical="center" shrinkToFit="1"/>
    </xf>
    <xf numFmtId="180" fontId="19" fillId="0" borderId="2" xfId="2" applyNumberFormat="1" applyFont="1" applyBorder="1" applyAlignment="1">
      <alignment vertical="center" shrinkToFit="1"/>
    </xf>
    <xf numFmtId="179" fontId="22" fillId="0" borderId="2" xfId="2" applyNumberFormat="1" applyFont="1" applyBorder="1">
      <alignment vertical="center"/>
    </xf>
    <xf numFmtId="180" fontId="23" fillId="0" borderId="2" xfId="2" applyNumberFormat="1" applyFont="1" applyBorder="1" applyAlignment="1">
      <alignment horizontal="left" vertical="center" shrinkToFit="1"/>
    </xf>
    <xf numFmtId="180" fontId="23" fillId="0" borderId="2" xfId="2" applyNumberFormat="1" applyFont="1" applyBorder="1" applyAlignment="1">
      <alignment vertical="center" shrinkToFit="1"/>
    </xf>
    <xf numFmtId="181" fontId="19" fillId="0" borderId="10" xfId="2" applyNumberFormat="1" applyFont="1" applyBorder="1">
      <alignment vertical="center"/>
    </xf>
    <xf numFmtId="179" fontId="19" fillId="0" borderId="10" xfId="2" applyNumberFormat="1" applyFont="1" applyBorder="1">
      <alignment vertical="center"/>
    </xf>
    <xf numFmtId="0" fontId="19" fillId="0" borderId="10" xfId="2" applyFont="1" applyBorder="1">
      <alignment vertical="center"/>
    </xf>
    <xf numFmtId="180" fontId="19" fillId="0" borderId="10" xfId="2" applyNumberFormat="1" applyFont="1" applyBorder="1">
      <alignment vertical="center"/>
    </xf>
    <xf numFmtId="0" fontId="6" fillId="0" borderId="2" xfId="2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shrinkToFit="1"/>
    </xf>
    <xf numFmtId="0" fontId="21" fillId="0" borderId="0" xfId="0" applyFont="1" applyBorder="1">
      <alignment vertical="center"/>
    </xf>
    <xf numFmtId="176" fontId="19" fillId="3" borderId="0" xfId="0" applyNumberFormat="1" applyFont="1" applyFill="1" applyBorder="1" applyAlignment="1">
      <alignment horizontal="center" vertical="center" shrinkToFit="1"/>
    </xf>
    <xf numFmtId="178" fontId="19" fillId="3" borderId="0" xfId="0" applyNumberFormat="1" applyFont="1" applyFill="1" applyBorder="1" applyAlignment="1">
      <alignment horizontal="center" vertical="center" shrinkToFit="1"/>
    </xf>
    <xf numFmtId="180" fontId="19" fillId="3" borderId="2" xfId="2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2" applyFont="1" applyFill="1">
      <alignment vertical="center"/>
    </xf>
    <xf numFmtId="0" fontId="18" fillId="0" borderId="0" xfId="0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right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38" fontId="19" fillId="0" borderId="0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textRotation="255" shrinkToFit="1"/>
    </xf>
    <xf numFmtId="0" fontId="18" fillId="0" borderId="1" xfId="2" applyFont="1" applyBorder="1" applyAlignment="1">
      <alignment horizontal="center" vertical="center" textRotation="255" shrinkToFit="1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3" name="テキスト ボックス 2"/>
        <xdr:cNvSpPr txBox="1"/>
      </xdr:nvSpPr>
      <xdr:spPr>
        <a:xfrm>
          <a:off x="6265333" y="275166"/>
          <a:ext cx="3185584" cy="6773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4" name="テキスト ボックス 3"/>
        <xdr:cNvSpPr txBox="1"/>
      </xdr:nvSpPr>
      <xdr:spPr>
        <a:xfrm>
          <a:off x="169333" y="4286251"/>
          <a:ext cx="1619250" cy="867831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57</xdr:row>
      <xdr:rowOff>105833</xdr:rowOff>
    </xdr:from>
    <xdr:to>
      <xdr:col>6</xdr:col>
      <xdr:colOff>10582</xdr:colOff>
      <xdr:row>60</xdr:row>
      <xdr:rowOff>31750</xdr:rowOff>
    </xdr:to>
    <xdr:sp macro="" textlink="">
      <xdr:nvSpPr>
        <xdr:cNvPr id="5" name="テキスト ボックス 4"/>
        <xdr:cNvSpPr txBox="1"/>
      </xdr:nvSpPr>
      <xdr:spPr>
        <a:xfrm>
          <a:off x="381000" y="13377333"/>
          <a:ext cx="2571749" cy="624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丸太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二つ割は直径入力になります。</a:t>
          </a:r>
          <a:r>
            <a:rPr kumimoji="1" lang="en-US" altLang="ja-JP" sz="1100">
              <a:solidFill>
                <a:schemeClr val="tx1"/>
              </a:solidFill>
            </a:rPr>
            <a:t>『Φ』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629708</xdr:colOff>
      <xdr:row>52</xdr:row>
      <xdr:rowOff>42333</xdr:rowOff>
    </xdr:from>
    <xdr:to>
      <xdr:col>5</xdr:col>
      <xdr:colOff>396875</xdr:colOff>
      <xdr:row>57</xdr:row>
      <xdr:rowOff>105833</xdr:rowOff>
    </xdr:to>
    <xdr:cxnSp macro="">
      <xdr:nvCxnSpPr>
        <xdr:cNvPr id="6" name="直線矢印コネクタ 5"/>
        <xdr:cNvCxnSpPr>
          <a:stCxn id="5" idx="0"/>
          <a:endCxn id="16" idx="2"/>
        </xdr:cNvCxnSpPr>
      </xdr:nvCxnSpPr>
      <xdr:spPr>
        <a:xfrm flipV="1">
          <a:off x="1666875" y="12149666"/>
          <a:ext cx="1164167" cy="12276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31750</xdr:rowOff>
    </xdr:from>
    <xdr:to>
      <xdr:col>11</xdr:col>
      <xdr:colOff>502709</xdr:colOff>
      <xdr:row>18</xdr:row>
      <xdr:rowOff>105830</xdr:rowOff>
    </xdr:to>
    <xdr:cxnSp macro="">
      <xdr:nvCxnSpPr>
        <xdr:cNvPr id="7" name="直線矢印コネクタ 6"/>
        <xdr:cNvCxnSpPr>
          <a:stCxn id="58" idx="0"/>
          <a:endCxn id="34" idx="2"/>
        </xdr:cNvCxnSpPr>
      </xdr:nvCxnSpPr>
      <xdr:spPr>
        <a:xfrm flipV="1">
          <a:off x="3407834" y="2825750"/>
          <a:ext cx="3296708" cy="1471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74083</xdr:colOff>
      <xdr:row>7</xdr:row>
      <xdr:rowOff>10584</xdr:rowOff>
    </xdr:from>
    <xdr:to>
      <xdr:col>10</xdr:col>
      <xdr:colOff>613833</xdr:colOff>
      <xdr:row>12</xdr:row>
      <xdr:rowOff>21167</xdr:rowOff>
    </xdr:to>
    <xdr:sp macro="" textlink="">
      <xdr:nvSpPr>
        <xdr:cNvPr id="9" name="角丸四角形 8"/>
        <xdr:cNvSpPr/>
      </xdr:nvSpPr>
      <xdr:spPr>
        <a:xfrm>
          <a:off x="5619750" y="1640417"/>
          <a:ext cx="539750" cy="1174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7</xdr:col>
      <xdr:colOff>486833</xdr:colOff>
      <xdr:row>12</xdr:row>
      <xdr:rowOff>63499</xdr:rowOff>
    </xdr:to>
    <xdr:sp macro="" textlink="">
      <xdr:nvSpPr>
        <xdr:cNvPr id="11" name="角丸四角形 10"/>
        <xdr:cNvSpPr/>
      </xdr:nvSpPr>
      <xdr:spPr>
        <a:xfrm>
          <a:off x="2465917" y="1608666"/>
          <a:ext cx="1238249" cy="12488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10585</xdr:rowOff>
    </xdr:from>
    <xdr:to>
      <xdr:col>9</xdr:col>
      <xdr:colOff>952500</xdr:colOff>
      <xdr:row>12</xdr:row>
      <xdr:rowOff>0</xdr:rowOff>
    </xdr:to>
    <xdr:sp macro="" textlink="">
      <xdr:nvSpPr>
        <xdr:cNvPr id="12" name="角丸四角形 11"/>
        <xdr:cNvSpPr/>
      </xdr:nvSpPr>
      <xdr:spPr>
        <a:xfrm>
          <a:off x="4688417" y="1640418"/>
          <a:ext cx="846666" cy="11535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391584</xdr:colOff>
      <xdr:row>22</xdr:row>
      <xdr:rowOff>21166</xdr:rowOff>
    </xdr:from>
    <xdr:to>
      <xdr:col>13</xdr:col>
      <xdr:colOff>539750</xdr:colOff>
      <xdr:row>24</xdr:row>
      <xdr:rowOff>74083</xdr:rowOff>
    </xdr:to>
    <xdr:sp macro="" textlink="">
      <xdr:nvSpPr>
        <xdr:cNvPr id="13" name="角丸四角形 12"/>
        <xdr:cNvSpPr/>
      </xdr:nvSpPr>
      <xdr:spPr>
        <a:xfrm>
          <a:off x="4974167" y="5143499"/>
          <a:ext cx="3693583" cy="5185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52918</xdr:colOff>
      <xdr:row>7</xdr:row>
      <xdr:rowOff>0</xdr:rowOff>
    </xdr:from>
    <xdr:to>
      <xdr:col>9</xdr:col>
      <xdr:colOff>21167</xdr:colOff>
      <xdr:row>12</xdr:row>
      <xdr:rowOff>21167</xdr:rowOff>
    </xdr:to>
    <xdr:sp macro="" textlink="">
      <xdr:nvSpPr>
        <xdr:cNvPr id="14" name="角丸四角形 13"/>
        <xdr:cNvSpPr/>
      </xdr:nvSpPr>
      <xdr:spPr>
        <a:xfrm>
          <a:off x="3778251" y="1629833"/>
          <a:ext cx="825499" cy="118533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42332</xdr:colOff>
      <xdr:row>6</xdr:row>
      <xdr:rowOff>222251</xdr:rowOff>
    </xdr:from>
    <xdr:to>
      <xdr:col>12</xdr:col>
      <xdr:colOff>952499</xdr:colOff>
      <xdr:row>12</xdr:row>
      <xdr:rowOff>42333</xdr:rowOff>
    </xdr:to>
    <xdr:sp macro="" textlink="">
      <xdr:nvSpPr>
        <xdr:cNvPr id="15" name="角丸四角形 14"/>
        <xdr:cNvSpPr/>
      </xdr:nvSpPr>
      <xdr:spPr>
        <a:xfrm>
          <a:off x="7207249" y="1619251"/>
          <a:ext cx="910167" cy="12170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10583</xdr:colOff>
      <xdr:row>46</xdr:row>
      <xdr:rowOff>10583</xdr:rowOff>
    </xdr:from>
    <xdr:to>
      <xdr:col>7</xdr:col>
      <xdr:colOff>0</xdr:colOff>
      <xdr:row>52</xdr:row>
      <xdr:rowOff>42333</xdr:rowOff>
    </xdr:to>
    <xdr:sp macro="" textlink="">
      <xdr:nvSpPr>
        <xdr:cNvPr id="16" name="角丸四角形 15"/>
        <xdr:cNvSpPr/>
      </xdr:nvSpPr>
      <xdr:spPr>
        <a:xfrm>
          <a:off x="2444750" y="10953750"/>
          <a:ext cx="772583" cy="1428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12</xdr:row>
      <xdr:rowOff>63499</xdr:rowOff>
    </xdr:from>
    <xdr:to>
      <xdr:col>6</xdr:col>
      <xdr:colOff>142875</xdr:colOff>
      <xdr:row>18</xdr:row>
      <xdr:rowOff>95251</xdr:rowOff>
    </xdr:to>
    <xdr:cxnSp macro="">
      <xdr:nvCxnSpPr>
        <xdr:cNvPr id="19" name="直線矢印コネクタ 18"/>
        <xdr:cNvCxnSpPr>
          <a:stCxn id="4" idx="0"/>
          <a:endCxn id="11" idx="2"/>
        </xdr:cNvCxnSpPr>
      </xdr:nvCxnSpPr>
      <xdr:spPr>
        <a:xfrm flipV="1">
          <a:off x="978958" y="2857499"/>
          <a:ext cx="2106084" cy="14287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465668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25" name="直線矢印コネクタ 24"/>
        <xdr:cNvCxnSpPr>
          <a:stCxn id="3" idx="1"/>
          <a:endCxn id="14" idx="0"/>
        </xdr:cNvCxnSpPr>
      </xdr:nvCxnSpPr>
      <xdr:spPr>
        <a:xfrm flipH="1">
          <a:off x="4191001" y="613833"/>
          <a:ext cx="2074332" cy="10160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343958</xdr:colOff>
      <xdr:row>2</xdr:row>
      <xdr:rowOff>148166</xdr:rowOff>
    </xdr:from>
    <xdr:to>
      <xdr:col>11</xdr:col>
      <xdr:colOff>63500</xdr:colOff>
      <xdr:row>7</xdr:row>
      <xdr:rowOff>10584</xdr:rowOff>
    </xdr:to>
    <xdr:cxnSp macro="">
      <xdr:nvCxnSpPr>
        <xdr:cNvPr id="31" name="直線矢印コネクタ 30"/>
        <xdr:cNvCxnSpPr>
          <a:stCxn id="3" idx="1"/>
          <a:endCxn id="9" idx="0"/>
        </xdr:cNvCxnSpPr>
      </xdr:nvCxnSpPr>
      <xdr:spPr>
        <a:xfrm flipH="1">
          <a:off x="5889625" y="613833"/>
          <a:ext cx="375708" cy="102658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6</xdr:row>
      <xdr:rowOff>222249</xdr:rowOff>
    </xdr:from>
    <xdr:to>
      <xdr:col>11</xdr:col>
      <xdr:colOff>941918</xdr:colOff>
      <xdr:row>12</xdr:row>
      <xdr:rowOff>31750</xdr:rowOff>
    </xdr:to>
    <xdr:sp macro="" textlink="">
      <xdr:nvSpPr>
        <xdr:cNvPr id="34" name="角丸四角形 33"/>
        <xdr:cNvSpPr/>
      </xdr:nvSpPr>
      <xdr:spPr>
        <a:xfrm>
          <a:off x="6265333" y="1619249"/>
          <a:ext cx="878418" cy="120650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497416</xdr:colOff>
      <xdr:row>12</xdr:row>
      <xdr:rowOff>10583</xdr:rowOff>
    </xdr:from>
    <xdr:to>
      <xdr:col>12</xdr:col>
      <xdr:colOff>687918</xdr:colOff>
      <xdr:row>18</xdr:row>
      <xdr:rowOff>84668</xdr:rowOff>
    </xdr:to>
    <xdr:cxnSp macro="">
      <xdr:nvCxnSpPr>
        <xdr:cNvPr id="35" name="直線矢印コネクタ 34"/>
        <xdr:cNvCxnSpPr/>
      </xdr:nvCxnSpPr>
      <xdr:spPr>
        <a:xfrm flipH="1" flipV="1">
          <a:off x="7662333" y="2804583"/>
          <a:ext cx="190502" cy="1471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0</xdr:rowOff>
    </xdr:from>
    <xdr:to>
      <xdr:col>9</xdr:col>
      <xdr:colOff>529167</xdr:colOff>
      <xdr:row>18</xdr:row>
      <xdr:rowOff>105830</xdr:rowOff>
    </xdr:to>
    <xdr:cxnSp macro="">
      <xdr:nvCxnSpPr>
        <xdr:cNvPr id="45" name="直線矢印コネクタ 44"/>
        <xdr:cNvCxnSpPr>
          <a:stCxn id="58" idx="0"/>
          <a:endCxn id="12" idx="2"/>
        </xdr:cNvCxnSpPr>
      </xdr:nvCxnSpPr>
      <xdr:spPr>
        <a:xfrm flipV="1">
          <a:off x="3407834" y="2794000"/>
          <a:ext cx="1703916" cy="150283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58" name="テキスト ボックス 57"/>
        <xdr:cNvSpPr txBox="1"/>
      </xdr:nvSpPr>
      <xdr:spPr>
        <a:xfrm>
          <a:off x="2032000" y="4296830"/>
          <a:ext cx="2751668" cy="84667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59" name="テキスト ボックス 58"/>
        <xdr:cNvSpPr txBox="1"/>
      </xdr:nvSpPr>
      <xdr:spPr>
        <a:xfrm>
          <a:off x="5154083" y="4275668"/>
          <a:ext cx="4508499" cy="8255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交付申請時では耐久性処理をした記号を記入してください。</a:t>
          </a:r>
        </a:p>
      </xdr:txBody>
    </xdr:sp>
    <xdr:clientData/>
  </xdr:twoCellAnchor>
  <xdr:twoCellAnchor>
    <xdr:from>
      <xdr:col>11</xdr:col>
      <xdr:colOff>846666</xdr:colOff>
      <xdr:row>39</xdr:row>
      <xdr:rowOff>31750</xdr:rowOff>
    </xdr:from>
    <xdr:to>
      <xdr:col>13</xdr:col>
      <xdr:colOff>1566332</xdr:colOff>
      <xdr:row>42</xdr:row>
      <xdr:rowOff>211667</xdr:rowOff>
    </xdr:to>
    <xdr:sp macro="" textlink="">
      <xdr:nvSpPr>
        <xdr:cNvPr id="63" name="テキスト ボックス 62"/>
        <xdr:cNvSpPr txBox="1"/>
      </xdr:nvSpPr>
      <xdr:spPr>
        <a:xfrm>
          <a:off x="7048499" y="9112250"/>
          <a:ext cx="2645833" cy="878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)､</a:t>
          </a:r>
          <a:r>
            <a:rPr kumimoji="1" lang="ja-JP" altLang="en-US" sz="1100">
              <a:solidFill>
                <a:schemeClr val="tx1"/>
              </a:solidFill>
            </a:rPr>
            <a:t>柱「</a:t>
          </a:r>
          <a:r>
            <a:rPr kumimoji="1" lang="en-US" altLang="ja-JP" sz="1100">
              <a:solidFill>
                <a:schemeClr val="tx1"/>
              </a:solidFill>
            </a:rPr>
            <a:t>AQ1</a:t>
          </a:r>
          <a:r>
            <a:rPr kumimoji="1" lang="ja-JP" altLang="en-US" sz="1100">
              <a:solidFill>
                <a:schemeClr val="tx1"/>
              </a:solidFill>
            </a:rPr>
            <a:t>」とする。</a:t>
          </a:r>
        </a:p>
      </xdr:txBody>
    </xdr:sp>
    <xdr:clientData/>
  </xdr:twoCellAnchor>
  <xdr:twoCellAnchor>
    <xdr:from>
      <xdr:col>9</xdr:col>
      <xdr:colOff>656167</xdr:colOff>
      <xdr:row>24</xdr:row>
      <xdr:rowOff>201084</xdr:rowOff>
    </xdr:from>
    <xdr:to>
      <xdr:col>13</xdr:col>
      <xdr:colOff>179917</xdr:colOff>
      <xdr:row>26</xdr:row>
      <xdr:rowOff>74084</xdr:rowOff>
    </xdr:to>
    <xdr:sp macro="" textlink="">
      <xdr:nvSpPr>
        <xdr:cNvPr id="83" name="テキスト ボックス 82"/>
        <xdr:cNvSpPr txBox="1"/>
      </xdr:nvSpPr>
      <xdr:spPr>
        <a:xfrm>
          <a:off x="5238750" y="6021917"/>
          <a:ext cx="3069167" cy="33866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</a:t>
          </a:r>
          <a:r>
            <a:rPr kumimoji="1" lang="en-US" altLang="ja-JP" sz="1100">
              <a:solidFill>
                <a:sysClr val="windowText" lastClr="000000"/>
              </a:solidFill>
            </a:rPr>
            <a:t>､m</a:t>
          </a:r>
          <a:r>
            <a:rPr kumimoji="1" lang="ja-JP" altLang="en-US" sz="1100">
              <a:solidFill>
                <a:sysClr val="windowText" lastClr="000000"/>
              </a:solidFill>
            </a:rPr>
            <a:t>当りの材積計算は、は自動計算</a:t>
          </a:r>
        </a:p>
      </xdr:txBody>
    </xdr:sp>
    <xdr:clientData/>
  </xdr:twoCellAnchor>
  <xdr:twoCellAnchor>
    <xdr:from>
      <xdr:col>11</xdr:col>
      <xdr:colOff>571501</xdr:colOff>
      <xdr:row>24</xdr:row>
      <xdr:rowOff>74083</xdr:rowOff>
    </xdr:from>
    <xdr:to>
      <xdr:col>11</xdr:col>
      <xdr:colOff>619126</xdr:colOff>
      <xdr:row>24</xdr:row>
      <xdr:rowOff>201084</xdr:rowOff>
    </xdr:to>
    <xdr:cxnSp macro="">
      <xdr:nvCxnSpPr>
        <xdr:cNvPr id="85" name="直線矢印コネクタ 84"/>
        <xdr:cNvCxnSpPr>
          <a:stCxn id="83" idx="0"/>
          <a:endCxn id="13" idx="2"/>
        </xdr:cNvCxnSpPr>
      </xdr:nvCxnSpPr>
      <xdr:spPr>
        <a:xfrm flipV="1">
          <a:off x="6773334" y="5662083"/>
          <a:ext cx="47625" cy="12700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60</xdr:row>
      <xdr:rowOff>137583</xdr:rowOff>
    </xdr:from>
    <xdr:to>
      <xdr:col>13</xdr:col>
      <xdr:colOff>1545167</xdr:colOff>
      <xdr:row>63</xdr:row>
      <xdr:rowOff>1</xdr:rowOff>
    </xdr:to>
    <xdr:sp macro="" textlink="">
      <xdr:nvSpPr>
        <xdr:cNvPr id="89" name="テキスト ボックス 88"/>
        <xdr:cNvSpPr txBox="1"/>
      </xdr:nvSpPr>
      <xdr:spPr>
        <a:xfrm>
          <a:off x="5312833" y="14107583"/>
          <a:ext cx="4360334" cy="56091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防腐・防蟻処理は、柱「</a:t>
          </a:r>
          <a:r>
            <a:rPr kumimoji="1" lang="en-US" altLang="ja-JP" sz="1100">
              <a:solidFill>
                <a:schemeClr val="tx1"/>
              </a:solidFill>
            </a:rPr>
            <a:t>K4</a:t>
          </a:r>
          <a:r>
            <a:rPr kumimoji="1" lang="ja-JP" altLang="en-US" sz="1100">
              <a:solidFill>
                <a:schemeClr val="tx1"/>
              </a:solidFill>
            </a:rPr>
            <a:t>」、縦格子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横木「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とする。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交付申請時では</a:t>
          </a:r>
          <a:r>
            <a:rPr kumimoji="1" lang="ja-JP" altLang="en-US" sz="1100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chemeClr val="tx1"/>
              </a:solidFill>
            </a:rPr>
            <a:t>記号を記入してください。</a:t>
          </a:r>
        </a:p>
      </xdr:txBody>
    </xdr:sp>
    <xdr:clientData/>
  </xdr:twoCellAnchor>
  <xdr:twoCellAnchor>
    <xdr:from>
      <xdr:col>12</xdr:col>
      <xdr:colOff>497416</xdr:colOff>
      <xdr:row>33</xdr:row>
      <xdr:rowOff>21167</xdr:rowOff>
    </xdr:from>
    <xdr:to>
      <xdr:col>13</xdr:col>
      <xdr:colOff>243416</xdr:colOff>
      <xdr:row>39</xdr:row>
      <xdr:rowOff>31750</xdr:rowOff>
    </xdr:to>
    <xdr:cxnSp macro="">
      <xdr:nvCxnSpPr>
        <xdr:cNvPr id="90" name="直線矢印コネクタ 89"/>
        <xdr:cNvCxnSpPr>
          <a:stCxn id="63" idx="0"/>
          <a:endCxn id="94" idx="2"/>
        </xdr:cNvCxnSpPr>
      </xdr:nvCxnSpPr>
      <xdr:spPr>
        <a:xfrm flipH="1" flipV="1">
          <a:off x="7662333" y="7704667"/>
          <a:ext cx="709083" cy="14075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444500</xdr:colOff>
      <xdr:row>52</xdr:row>
      <xdr:rowOff>10582</xdr:rowOff>
    </xdr:from>
    <xdr:to>
      <xdr:col>13</xdr:col>
      <xdr:colOff>571500</xdr:colOff>
      <xdr:row>60</xdr:row>
      <xdr:rowOff>127000</xdr:rowOff>
    </xdr:to>
    <xdr:cxnSp macro="">
      <xdr:nvCxnSpPr>
        <xdr:cNvPr id="92" name="直線矢印コネクタ 91"/>
        <xdr:cNvCxnSpPr>
          <a:endCxn id="95" idx="2"/>
        </xdr:cNvCxnSpPr>
      </xdr:nvCxnSpPr>
      <xdr:spPr>
        <a:xfrm flipH="1" flipV="1">
          <a:off x="7609417" y="12117915"/>
          <a:ext cx="1090083" cy="1979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31749</xdr:colOff>
      <xdr:row>30</xdr:row>
      <xdr:rowOff>10583</xdr:rowOff>
    </xdr:from>
    <xdr:to>
      <xdr:col>13</xdr:col>
      <xdr:colOff>0</xdr:colOff>
      <xdr:row>33</xdr:row>
      <xdr:rowOff>21167</xdr:rowOff>
    </xdr:to>
    <xdr:sp macro="" textlink="">
      <xdr:nvSpPr>
        <xdr:cNvPr id="94" name="角丸四角形 93"/>
        <xdr:cNvSpPr/>
      </xdr:nvSpPr>
      <xdr:spPr>
        <a:xfrm>
          <a:off x="7196666" y="7228416"/>
          <a:ext cx="931334" cy="7090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941917</xdr:colOff>
      <xdr:row>45</xdr:row>
      <xdr:rowOff>201083</xdr:rowOff>
    </xdr:from>
    <xdr:to>
      <xdr:col>12</xdr:col>
      <xdr:colOff>910166</xdr:colOff>
      <xdr:row>52</xdr:row>
      <xdr:rowOff>10582</xdr:rowOff>
    </xdr:to>
    <xdr:sp macro="" textlink="">
      <xdr:nvSpPr>
        <xdr:cNvPr id="95" name="角丸四角形 94"/>
        <xdr:cNvSpPr/>
      </xdr:nvSpPr>
      <xdr:spPr>
        <a:xfrm>
          <a:off x="7143750" y="10911416"/>
          <a:ext cx="931333" cy="14393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952499</xdr:colOff>
      <xdr:row>45</xdr:row>
      <xdr:rowOff>201085</xdr:rowOff>
    </xdr:from>
    <xdr:to>
      <xdr:col>14</xdr:col>
      <xdr:colOff>31750</xdr:colOff>
      <xdr:row>47</xdr:row>
      <xdr:rowOff>21168</xdr:rowOff>
    </xdr:to>
    <xdr:sp macro="" textlink="">
      <xdr:nvSpPr>
        <xdr:cNvPr id="103" name="角丸四角形 102"/>
        <xdr:cNvSpPr/>
      </xdr:nvSpPr>
      <xdr:spPr>
        <a:xfrm>
          <a:off x="8117416" y="10911418"/>
          <a:ext cx="1651001" cy="285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455085</xdr:colOff>
      <xdr:row>41</xdr:row>
      <xdr:rowOff>42333</xdr:rowOff>
    </xdr:from>
    <xdr:to>
      <xdr:col>11</xdr:col>
      <xdr:colOff>444501</xdr:colOff>
      <xdr:row>42</xdr:row>
      <xdr:rowOff>126999</xdr:rowOff>
    </xdr:to>
    <xdr:sp macro="" textlink="">
      <xdr:nvSpPr>
        <xdr:cNvPr id="113" name="テキスト ボックス 112"/>
        <xdr:cNvSpPr txBox="1"/>
      </xdr:nvSpPr>
      <xdr:spPr>
        <a:xfrm>
          <a:off x="5037668" y="9821333"/>
          <a:ext cx="1608666" cy="317499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chemeClr val="tx1"/>
              </a:solidFill>
            </a:rPr>
            <a:t>数量の</a:t>
          </a:r>
          <a:r>
            <a:rPr kumimoji="1" lang="ja-JP" altLang="en-US" sz="1100" b="0">
              <a:solidFill>
                <a:srgbClr val="FF0000"/>
              </a:solidFill>
            </a:rPr>
            <a:t>根拠を明記</a:t>
          </a:r>
          <a:r>
            <a:rPr kumimoji="1" lang="ja-JP" altLang="en-US" sz="1100" b="0">
              <a:solidFill>
                <a:schemeClr val="tx1"/>
              </a:solidFill>
            </a:rPr>
            <a:t>する</a:t>
          </a:r>
          <a:r>
            <a:rPr kumimoji="1" lang="ja-JP" altLang="en-US" sz="1100" b="1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10</xdr:col>
      <xdr:colOff>306916</xdr:colOff>
      <xdr:row>42</xdr:row>
      <xdr:rowOff>95250</xdr:rowOff>
    </xdr:from>
    <xdr:to>
      <xdr:col>10</xdr:col>
      <xdr:colOff>328083</xdr:colOff>
      <xdr:row>46</xdr:row>
      <xdr:rowOff>10584</xdr:rowOff>
    </xdr:to>
    <xdr:cxnSp macro="">
      <xdr:nvCxnSpPr>
        <xdr:cNvPr id="114" name="直線矢印コネクタ 113"/>
        <xdr:cNvCxnSpPr>
          <a:endCxn id="121" idx="0"/>
        </xdr:cNvCxnSpPr>
      </xdr:nvCxnSpPr>
      <xdr:spPr>
        <a:xfrm>
          <a:off x="5852583" y="10107083"/>
          <a:ext cx="21167" cy="8466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42</xdr:row>
      <xdr:rowOff>116417</xdr:rowOff>
    </xdr:from>
    <xdr:to>
      <xdr:col>13</xdr:col>
      <xdr:colOff>814917</xdr:colOff>
      <xdr:row>45</xdr:row>
      <xdr:rowOff>201085</xdr:rowOff>
    </xdr:to>
    <xdr:cxnSp macro="">
      <xdr:nvCxnSpPr>
        <xdr:cNvPr id="117" name="直線矢印コネクタ 116"/>
        <xdr:cNvCxnSpPr>
          <a:endCxn id="103" idx="0"/>
        </xdr:cNvCxnSpPr>
      </xdr:nvCxnSpPr>
      <xdr:spPr>
        <a:xfrm>
          <a:off x="5831417" y="10128250"/>
          <a:ext cx="3111500" cy="7831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963083</xdr:colOff>
      <xdr:row>46</xdr:row>
      <xdr:rowOff>10584</xdr:rowOff>
    </xdr:from>
    <xdr:to>
      <xdr:col>11</xdr:col>
      <xdr:colOff>0</xdr:colOff>
      <xdr:row>46</xdr:row>
      <xdr:rowOff>222250</xdr:rowOff>
    </xdr:to>
    <xdr:sp macro="" textlink="">
      <xdr:nvSpPr>
        <xdr:cNvPr id="121" name="角丸四角形 120"/>
        <xdr:cNvSpPr/>
      </xdr:nvSpPr>
      <xdr:spPr>
        <a:xfrm>
          <a:off x="5545666" y="10953751"/>
          <a:ext cx="656167" cy="2116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2" name="テキスト ボックス 1"/>
        <xdr:cNvSpPr txBox="1"/>
      </xdr:nvSpPr>
      <xdr:spPr>
        <a:xfrm>
          <a:off x="6254750" y="270933"/>
          <a:ext cx="3183467" cy="6646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3" name="テキスト ボックス 2"/>
        <xdr:cNvSpPr txBox="1"/>
      </xdr:nvSpPr>
      <xdr:spPr>
        <a:xfrm>
          <a:off x="172508" y="4210051"/>
          <a:ext cx="1617133" cy="85089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190501</xdr:colOff>
      <xdr:row>13</xdr:row>
      <xdr:rowOff>52917</xdr:rowOff>
    </xdr:from>
    <xdr:to>
      <xdr:col>11</xdr:col>
      <xdr:colOff>523874</xdr:colOff>
      <xdr:row>18</xdr:row>
      <xdr:rowOff>105830</xdr:rowOff>
    </xdr:to>
    <xdr:cxnSp macro="">
      <xdr:nvCxnSpPr>
        <xdr:cNvPr id="4" name="直線矢印コネクタ 3"/>
        <xdr:cNvCxnSpPr>
          <a:stCxn id="17" idx="0"/>
          <a:endCxn id="14" idx="2"/>
        </xdr:cNvCxnSpPr>
      </xdr:nvCxnSpPr>
      <xdr:spPr>
        <a:xfrm flipV="1">
          <a:off x="3400426" y="3024717"/>
          <a:ext cx="3314698" cy="119591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74082</xdr:colOff>
      <xdr:row>7</xdr:row>
      <xdr:rowOff>10583</xdr:rowOff>
    </xdr:from>
    <xdr:to>
      <xdr:col>11</xdr:col>
      <xdr:colOff>31750</xdr:colOff>
      <xdr:row>13</xdr:row>
      <xdr:rowOff>63500</xdr:rowOff>
    </xdr:to>
    <xdr:sp macro="" textlink="">
      <xdr:nvSpPr>
        <xdr:cNvPr id="5" name="角丸四角形 4"/>
        <xdr:cNvSpPr/>
      </xdr:nvSpPr>
      <xdr:spPr>
        <a:xfrm>
          <a:off x="5608107" y="1610783"/>
          <a:ext cx="614893" cy="142451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8</xdr:col>
      <xdr:colOff>0</xdr:colOff>
      <xdr:row>13</xdr:row>
      <xdr:rowOff>52917</xdr:rowOff>
    </xdr:to>
    <xdr:sp macro="" textlink="">
      <xdr:nvSpPr>
        <xdr:cNvPr id="6" name="角丸四角形 5"/>
        <xdr:cNvSpPr/>
      </xdr:nvSpPr>
      <xdr:spPr>
        <a:xfrm>
          <a:off x="2460625" y="1583266"/>
          <a:ext cx="1254125" cy="144145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10584</xdr:rowOff>
    </xdr:from>
    <xdr:to>
      <xdr:col>10</xdr:col>
      <xdr:colOff>21166</xdr:colOff>
      <xdr:row>13</xdr:row>
      <xdr:rowOff>31750</xdr:rowOff>
    </xdr:to>
    <xdr:sp macro="" textlink="">
      <xdr:nvSpPr>
        <xdr:cNvPr id="7" name="角丸四角形 6"/>
        <xdr:cNvSpPr/>
      </xdr:nvSpPr>
      <xdr:spPr>
        <a:xfrm>
          <a:off x="4677834" y="1610784"/>
          <a:ext cx="877357" cy="13927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465667</xdr:colOff>
      <xdr:row>22</xdr:row>
      <xdr:rowOff>0</xdr:rowOff>
    </xdr:from>
    <xdr:to>
      <xdr:col>13</xdr:col>
      <xdr:colOff>507999</xdr:colOff>
      <xdr:row>23</xdr:row>
      <xdr:rowOff>95249</xdr:rowOff>
    </xdr:to>
    <xdr:sp macro="" textlink="">
      <xdr:nvSpPr>
        <xdr:cNvPr id="8" name="角丸四角形 7"/>
        <xdr:cNvSpPr/>
      </xdr:nvSpPr>
      <xdr:spPr>
        <a:xfrm>
          <a:off x="5037667" y="5029200"/>
          <a:ext cx="3585632" cy="323849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52919</xdr:colOff>
      <xdr:row>7</xdr:row>
      <xdr:rowOff>0</xdr:rowOff>
    </xdr:from>
    <xdr:to>
      <xdr:col>9</xdr:col>
      <xdr:colOff>1</xdr:colOff>
      <xdr:row>13</xdr:row>
      <xdr:rowOff>74084</xdr:rowOff>
    </xdr:to>
    <xdr:sp macro="" textlink="">
      <xdr:nvSpPr>
        <xdr:cNvPr id="9" name="角丸四角形 8"/>
        <xdr:cNvSpPr/>
      </xdr:nvSpPr>
      <xdr:spPr>
        <a:xfrm>
          <a:off x="3767669" y="1600200"/>
          <a:ext cx="804332" cy="14456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21165</xdr:colOff>
      <xdr:row>6</xdr:row>
      <xdr:rowOff>222250</xdr:rowOff>
    </xdr:from>
    <xdr:to>
      <xdr:col>12</xdr:col>
      <xdr:colOff>963082</xdr:colOff>
      <xdr:row>13</xdr:row>
      <xdr:rowOff>84666</xdr:rowOff>
    </xdr:to>
    <xdr:sp macro="" textlink="">
      <xdr:nvSpPr>
        <xdr:cNvPr id="10" name="角丸四角形 9"/>
        <xdr:cNvSpPr/>
      </xdr:nvSpPr>
      <xdr:spPr>
        <a:xfrm>
          <a:off x="7174440" y="1593850"/>
          <a:ext cx="941917" cy="146261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13</xdr:row>
      <xdr:rowOff>52917</xdr:rowOff>
    </xdr:from>
    <xdr:to>
      <xdr:col>6</xdr:col>
      <xdr:colOff>153458</xdr:colOff>
      <xdr:row>18</xdr:row>
      <xdr:rowOff>95251</xdr:rowOff>
    </xdr:to>
    <xdr:cxnSp macro="">
      <xdr:nvCxnSpPr>
        <xdr:cNvPr id="11" name="直線矢印コネクタ 10"/>
        <xdr:cNvCxnSpPr>
          <a:stCxn id="3" idx="0"/>
          <a:endCxn id="6" idx="2"/>
        </xdr:cNvCxnSpPr>
      </xdr:nvCxnSpPr>
      <xdr:spPr>
        <a:xfrm flipV="1">
          <a:off x="978958" y="3024717"/>
          <a:ext cx="2108200" cy="11853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455085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12" name="直線矢印コネクタ 11"/>
        <xdr:cNvCxnSpPr>
          <a:stCxn id="2" idx="1"/>
          <a:endCxn id="9" idx="0"/>
        </xdr:cNvCxnSpPr>
      </xdr:nvCxnSpPr>
      <xdr:spPr>
        <a:xfrm flipH="1">
          <a:off x="4169835" y="605366"/>
          <a:ext cx="2084915" cy="9948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2</xdr:row>
      <xdr:rowOff>148166</xdr:rowOff>
    </xdr:from>
    <xdr:to>
      <xdr:col>11</xdr:col>
      <xdr:colOff>63500</xdr:colOff>
      <xdr:row>7</xdr:row>
      <xdr:rowOff>10583</xdr:rowOff>
    </xdr:to>
    <xdr:cxnSp macro="">
      <xdr:nvCxnSpPr>
        <xdr:cNvPr id="13" name="直線矢印コネクタ 12"/>
        <xdr:cNvCxnSpPr>
          <a:stCxn id="2" idx="1"/>
          <a:endCxn id="5" idx="0"/>
        </xdr:cNvCxnSpPr>
      </xdr:nvCxnSpPr>
      <xdr:spPr>
        <a:xfrm flipH="1">
          <a:off x="5915024" y="605366"/>
          <a:ext cx="339726" cy="100541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63498</xdr:colOff>
      <xdr:row>6</xdr:row>
      <xdr:rowOff>222249</xdr:rowOff>
    </xdr:from>
    <xdr:to>
      <xdr:col>12</xdr:col>
      <xdr:colOff>21165</xdr:colOff>
      <xdr:row>13</xdr:row>
      <xdr:rowOff>52917</xdr:rowOff>
    </xdr:to>
    <xdr:sp macro="" textlink="">
      <xdr:nvSpPr>
        <xdr:cNvPr id="14" name="角丸四角形 13"/>
        <xdr:cNvSpPr/>
      </xdr:nvSpPr>
      <xdr:spPr>
        <a:xfrm>
          <a:off x="6254748" y="1593849"/>
          <a:ext cx="919692" cy="1430868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486833</xdr:colOff>
      <xdr:row>13</xdr:row>
      <xdr:rowOff>84666</xdr:rowOff>
    </xdr:from>
    <xdr:to>
      <xdr:col>12</xdr:col>
      <xdr:colOff>492124</xdr:colOff>
      <xdr:row>18</xdr:row>
      <xdr:rowOff>105833</xdr:rowOff>
    </xdr:to>
    <xdr:cxnSp macro="">
      <xdr:nvCxnSpPr>
        <xdr:cNvPr id="15" name="直線矢印コネクタ 14"/>
        <xdr:cNvCxnSpPr>
          <a:endCxn id="10" idx="2"/>
        </xdr:cNvCxnSpPr>
      </xdr:nvCxnSpPr>
      <xdr:spPr>
        <a:xfrm flipV="1">
          <a:off x="7640108" y="3056466"/>
          <a:ext cx="5291" cy="11641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13</xdr:row>
      <xdr:rowOff>31750</xdr:rowOff>
    </xdr:from>
    <xdr:to>
      <xdr:col>9</xdr:col>
      <xdr:colOff>545042</xdr:colOff>
      <xdr:row>18</xdr:row>
      <xdr:rowOff>105830</xdr:rowOff>
    </xdr:to>
    <xdr:cxnSp macro="">
      <xdr:nvCxnSpPr>
        <xdr:cNvPr id="16" name="直線矢印コネクタ 15"/>
        <xdr:cNvCxnSpPr>
          <a:stCxn id="17" idx="0"/>
          <a:endCxn id="7" idx="2"/>
        </xdr:cNvCxnSpPr>
      </xdr:nvCxnSpPr>
      <xdr:spPr>
        <a:xfrm flipV="1">
          <a:off x="3400426" y="3003550"/>
          <a:ext cx="1716616" cy="1217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17" name="テキスト ボックス 16"/>
        <xdr:cNvSpPr txBox="1"/>
      </xdr:nvSpPr>
      <xdr:spPr>
        <a:xfrm>
          <a:off x="2027767" y="4220630"/>
          <a:ext cx="2745318" cy="82973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18" name="テキスト ボックス 17"/>
        <xdr:cNvSpPr txBox="1"/>
      </xdr:nvSpPr>
      <xdr:spPr>
        <a:xfrm>
          <a:off x="5143500" y="4199468"/>
          <a:ext cx="4506382" cy="8128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</a:t>
          </a:r>
          <a:r>
            <a:rPr kumimoji="1" lang="ja-JP" altLang="en-US" sz="1100">
              <a:solidFill>
                <a:srgbClr val="FF0000"/>
              </a:solidFill>
            </a:rPr>
            <a:t>交付申請時では</a:t>
          </a:r>
          <a:r>
            <a:rPr kumimoji="1" lang="ja-JP" altLang="en-US" sz="1100" b="1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rgbClr val="FF0000"/>
              </a:solidFill>
            </a:rPr>
            <a:t>記号を記入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10</xdr:col>
      <xdr:colOff>296335</xdr:colOff>
      <xdr:row>24</xdr:row>
      <xdr:rowOff>10588</xdr:rowOff>
    </xdr:from>
    <xdr:to>
      <xdr:col>12</xdr:col>
      <xdr:colOff>666750</xdr:colOff>
      <xdr:row>25</xdr:row>
      <xdr:rowOff>21169</xdr:rowOff>
    </xdr:to>
    <xdr:sp macro="" textlink="">
      <xdr:nvSpPr>
        <xdr:cNvPr id="19" name="テキスト ボックス 18"/>
        <xdr:cNvSpPr txBox="1"/>
      </xdr:nvSpPr>
      <xdr:spPr>
        <a:xfrm>
          <a:off x="5842002" y="5598588"/>
          <a:ext cx="1989665" cy="243414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材積合計計算は、は自動計算</a:t>
          </a:r>
        </a:p>
      </xdr:txBody>
    </xdr:sp>
    <xdr:clientData/>
  </xdr:twoCellAnchor>
  <xdr:twoCellAnchor>
    <xdr:from>
      <xdr:col>11</xdr:col>
      <xdr:colOff>635002</xdr:colOff>
      <xdr:row>23</xdr:row>
      <xdr:rowOff>95249</xdr:rowOff>
    </xdr:from>
    <xdr:to>
      <xdr:col>11</xdr:col>
      <xdr:colOff>640292</xdr:colOff>
      <xdr:row>24</xdr:row>
      <xdr:rowOff>10588</xdr:rowOff>
    </xdr:to>
    <xdr:cxnSp macro="">
      <xdr:nvCxnSpPr>
        <xdr:cNvPr id="20" name="直線矢印コネクタ 19"/>
        <xdr:cNvCxnSpPr>
          <a:stCxn id="19" idx="0"/>
          <a:endCxn id="8" idx="2"/>
        </xdr:cNvCxnSpPr>
      </xdr:nvCxnSpPr>
      <xdr:spPr>
        <a:xfrm flipV="1">
          <a:off x="6836835" y="5450416"/>
          <a:ext cx="5290" cy="1481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zoomScale="90" zoomScaleNormal="90" workbookViewId="0">
      <selection activeCell="B1" sqref="B1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99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13" t="s">
        <v>94</v>
      </c>
      <c r="C4" s="113"/>
      <c r="D4" s="7" t="s">
        <v>114</v>
      </c>
      <c r="E4" s="7"/>
      <c r="F4" s="117" t="s">
        <v>31</v>
      </c>
      <c r="G4" s="117"/>
      <c r="H4" s="118" t="s">
        <v>68</v>
      </c>
      <c r="I4" s="118"/>
      <c r="J4" s="118"/>
      <c r="K4" s="11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4" t="s">
        <v>46</v>
      </c>
      <c r="C6" s="116" t="s">
        <v>51</v>
      </c>
      <c r="D6" s="116" t="s">
        <v>73</v>
      </c>
      <c r="E6" s="116" t="s">
        <v>74</v>
      </c>
      <c r="F6" s="119" t="s">
        <v>77</v>
      </c>
      <c r="G6" s="120"/>
      <c r="H6" s="112"/>
      <c r="I6" s="121"/>
      <c r="J6" s="108" t="s">
        <v>78</v>
      </c>
      <c r="K6" s="116" t="s">
        <v>58</v>
      </c>
      <c r="L6" s="108" t="s">
        <v>79</v>
      </c>
      <c r="M6" s="108" t="s">
        <v>64</v>
      </c>
      <c r="N6" s="108" t="s">
        <v>49</v>
      </c>
      <c r="O6" s="3"/>
      <c r="P6" s="3"/>
      <c r="Q6" s="3"/>
      <c r="R6" s="9"/>
      <c r="S6" s="3"/>
      <c r="T6" s="126" t="s">
        <v>83</v>
      </c>
      <c r="U6" s="3"/>
      <c r="V6" s="129" t="s">
        <v>84</v>
      </c>
      <c r="W6" s="3"/>
      <c r="X6" s="126" t="s">
        <v>45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5"/>
      <c r="C7" s="110"/>
      <c r="D7" s="110"/>
      <c r="E7" s="110"/>
      <c r="F7" s="111" t="s">
        <v>50</v>
      </c>
      <c r="G7" s="112"/>
      <c r="H7" s="112"/>
      <c r="I7" s="10" t="s">
        <v>47</v>
      </c>
      <c r="J7" s="109"/>
      <c r="K7" s="110"/>
      <c r="L7" s="109"/>
      <c r="M7" s="110"/>
      <c r="N7" s="109"/>
      <c r="O7" s="3"/>
      <c r="P7" s="3"/>
      <c r="Q7" s="3"/>
      <c r="R7" s="9"/>
      <c r="S7" s="3"/>
      <c r="T7" s="127"/>
      <c r="U7" s="3"/>
      <c r="V7" s="130"/>
      <c r="W7" s="3"/>
      <c r="X7" s="127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25</v>
      </c>
      <c r="D8" s="12" t="s">
        <v>20</v>
      </c>
      <c r="E8" s="12" t="s">
        <v>63</v>
      </c>
      <c r="F8" s="13">
        <v>36</v>
      </c>
      <c r="G8" s="72" t="str">
        <f t="shared" ref="G8:G17" si="0">IF(E8="角・平","×",IF(E8="二つ割","Φ",IF(E8="丸太","Φ","　")))</f>
        <v>×</v>
      </c>
      <c r="H8" s="15">
        <v>140</v>
      </c>
      <c r="I8" s="16">
        <v>34200</v>
      </c>
      <c r="J8" s="17">
        <f t="shared" ref="J8:J17" si="1">IF(E8="角・平",ROUNDDOWN(F8/1000*H8/1000*I8/1000,4),IF(E8="二つ割",ROUNDDOWN(PI()*(F8/1000/2)^2/2*I8/1000,4),ROUNDDOWN(PI()*(F8/1000/2)^2*I8/1000,4)))</f>
        <v>0.17230000000000001</v>
      </c>
      <c r="K8" s="18">
        <v>1</v>
      </c>
      <c r="L8" s="17">
        <f>ROUNDDOWN(J8*K8,4)</f>
        <v>0.17230000000000001</v>
      </c>
      <c r="M8" s="19" t="s">
        <v>10</v>
      </c>
      <c r="N8" s="20" t="s">
        <v>39</v>
      </c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23" t="s">
        <v>33</v>
      </c>
      <c r="D9" s="12" t="s">
        <v>20</v>
      </c>
      <c r="E9" s="12" t="s">
        <v>63</v>
      </c>
      <c r="F9" s="13">
        <v>60</v>
      </c>
      <c r="G9" s="72" t="str">
        <f t="shared" si="0"/>
        <v>×</v>
      </c>
      <c r="H9" s="15">
        <v>90</v>
      </c>
      <c r="I9" s="16">
        <v>34200</v>
      </c>
      <c r="J9" s="17">
        <f t="shared" si="1"/>
        <v>0.18459999999999999</v>
      </c>
      <c r="K9" s="18">
        <v>1</v>
      </c>
      <c r="L9" s="17">
        <f t="shared" ref="L9:L16" si="2">ROUNDDOWN(J9*K9,4)</f>
        <v>0.18459999999999999</v>
      </c>
      <c r="M9" s="19" t="s">
        <v>23</v>
      </c>
      <c r="N9" s="20"/>
      <c r="O9" s="3"/>
      <c r="P9" s="3"/>
      <c r="Q9" s="3"/>
      <c r="R9" s="21"/>
      <c r="S9" s="6"/>
      <c r="T9" s="22" t="s">
        <v>2</v>
      </c>
      <c r="U9" s="3"/>
      <c r="V9" s="22" t="s">
        <v>55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34</v>
      </c>
      <c r="D10" s="12" t="s">
        <v>20</v>
      </c>
      <c r="E10" s="12" t="s">
        <v>63</v>
      </c>
      <c r="F10" s="13">
        <v>24</v>
      </c>
      <c r="G10" s="72" t="str">
        <f t="shared" si="0"/>
        <v>×</v>
      </c>
      <c r="H10" s="15">
        <v>120</v>
      </c>
      <c r="I10" s="16">
        <v>34200</v>
      </c>
      <c r="J10" s="17">
        <f t="shared" si="1"/>
        <v>9.8400000000000001E-2</v>
      </c>
      <c r="K10" s="18">
        <v>8</v>
      </c>
      <c r="L10" s="17">
        <f t="shared" si="2"/>
        <v>0.78720000000000001</v>
      </c>
      <c r="M10" s="19" t="s">
        <v>10</v>
      </c>
      <c r="N10" s="20" t="s">
        <v>39</v>
      </c>
      <c r="O10" s="3"/>
      <c r="P10" s="3"/>
      <c r="Q10" s="3"/>
      <c r="R10" s="21"/>
      <c r="S10" s="6"/>
      <c r="T10" s="22" t="s">
        <v>3</v>
      </c>
      <c r="U10" s="3"/>
      <c r="V10" s="22" t="s">
        <v>54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21</v>
      </c>
      <c r="D11" s="12" t="s">
        <v>20</v>
      </c>
      <c r="E11" s="12" t="s">
        <v>63</v>
      </c>
      <c r="F11" s="13">
        <v>90</v>
      </c>
      <c r="G11" s="72" t="str">
        <f t="shared" si="0"/>
        <v>×</v>
      </c>
      <c r="H11" s="15">
        <v>90</v>
      </c>
      <c r="I11" s="16">
        <v>1014</v>
      </c>
      <c r="J11" s="17">
        <f t="shared" si="1"/>
        <v>8.2000000000000007E-3</v>
      </c>
      <c r="K11" s="24">
        <v>25</v>
      </c>
      <c r="L11" s="17">
        <f t="shared" si="2"/>
        <v>0.20499999999999999</v>
      </c>
      <c r="M11" s="19" t="s">
        <v>23</v>
      </c>
      <c r="N11" s="25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7" t="s">
        <v>24</v>
      </c>
      <c r="D12" s="12" t="s">
        <v>20</v>
      </c>
      <c r="E12" s="12" t="s">
        <v>63</v>
      </c>
      <c r="F12" s="13">
        <v>90</v>
      </c>
      <c r="G12" s="72" t="str">
        <f t="shared" si="0"/>
        <v>×</v>
      </c>
      <c r="H12" s="15">
        <v>90</v>
      </c>
      <c r="I12" s="16">
        <v>34200</v>
      </c>
      <c r="J12" s="17">
        <f t="shared" si="1"/>
        <v>0.27700000000000002</v>
      </c>
      <c r="K12" s="24">
        <v>1</v>
      </c>
      <c r="L12" s="17">
        <f t="shared" si="2"/>
        <v>0.27700000000000002</v>
      </c>
      <c r="M12" s="19" t="s">
        <v>22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9"/>
      <c r="D13" s="12"/>
      <c r="E13" s="12"/>
      <c r="F13" s="13"/>
      <c r="G13" s="14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48</v>
      </c>
      <c r="C18" s="33"/>
      <c r="D18" s="33"/>
      <c r="E18" s="33"/>
      <c r="F18" s="123"/>
      <c r="G18" s="124"/>
      <c r="H18" s="124"/>
      <c r="I18" s="34"/>
      <c r="J18" s="34"/>
      <c r="K18" s="35"/>
      <c r="L18" s="17">
        <f>SUM(L8:L17)</f>
        <v>1.6261000000000001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/>
      <c r="C23" s="3"/>
      <c r="D23" s="3"/>
      <c r="E23" s="3"/>
      <c r="F23" s="3"/>
      <c r="G23" s="3"/>
      <c r="H23" s="38" t="s">
        <v>27</v>
      </c>
      <c r="I23" s="39">
        <v>34200</v>
      </c>
      <c r="J23" s="125" t="s">
        <v>80</v>
      </c>
      <c r="K23" s="125"/>
      <c r="L23" s="40">
        <f>L18</f>
        <v>1.6261000000000001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3"/>
      <c r="C24" s="3"/>
      <c r="D24" s="3"/>
      <c r="E24" s="3"/>
      <c r="F24" s="38"/>
      <c r="G24" s="39"/>
      <c r="H24" s="39"/>
      <c r="I24" s="42"/>
      <c r="J24" s="3"/>
      <c r="K24" s="38" t="s">
        <v>28</v>
      </c>
      <c r="L24" s="43">
        <f>ROUNDDOWN(L23/(I23/1000),4)</f>
        <v>4.7500000000000001E-2</v>
      </c>
      <c r="M24" s="44" t="str">
        <f>IF(L24&gt;=0.04,"≧ 0.04㎥/m OK","&lt; 0.04㎥/m NG!")</f>
        <v>≧ 0.04㎥/m OK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3"/>
      <c r="C25" s="3"/>
      <c r="D25" s="3"/>
      <c r="E25" s="3"/>
      <c r="F25" s="38"/>
      <c r="G25" s="39"/>
      <c r="H25" s="39"/>
      <c r="I25" s="42"/>
      <c r="J25" s="3"/>
      <c r="K25" s="38"/>
      <c r="L25" s="45"/>
      <c r="M25" s="4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8" customHeight="1" x14ac:dyDescent="0.4">
      <c r="A26" s="3"/>
      <c r="B26" s="4" t="s">
        <v>100</v>
      </c>
      <c r="C26" s="5"/>
      <c r="D26" s="6"/>
      <c r="E26" s="5"/>
      <c r="F26" s="6"/>
      <c r="G26" s="6"/>
      <c r="H26" s="39"/>
      <c r="I26" s="42"/>
      <c r="J26" s="3"/>
      <c r="K26" s="38"/>
      <c r="L26" s="45"/>
      <c r="M26" s="4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8" customHeight="1" x14ac:dyDescent="0.4">
      <c r="A27" s="3"/>
      <c r="B27" s="113" t="s">
        <v>94</v>
      </c>
      <c r="C27" s="113"/>
      <c r="D27" s="7" t="s">
        <v>112</v>
      </c>
      <c r="E27" s="3"/>
      <c r="F27" s="117" t="s">
        <v>31</v>
      </c>
      <c r="G27" s="117"/>
      <c r="H27" s="118" t="s">
        <v>69</v>
      </c>
      <c r="I27" s="118"/>
      <c r="J27" s="118"/>
      <c r="K27" s="118"/>
      <c r="L27" s="45"/>
      <c r="M27" s="4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8" customHeight="1" x14ac:dyDescent="0.4">
      <c r="A28" s="3"/>
      <c r="B28" s="2" t="s">
        <v>76</v>
      </c>
      <c r="C28" s="5"/>
      <c r="D28" s="6"/>
      <c r="E28" s="5"/>
      <c r="F28" s="8"/>
      <c r="G28" s="8"/>
      <c r="H28" s="39"/>
      <c r="I28" s="42"/>
      <c r="J28" s="3"/>
      <c r="K28" s="38"/>
      <c r="L28" s="47"/>
      <c r="M28" s="48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4">
      <c r="A29" s="3"/>
      <c r="B29" s="114" t="s">
        <v>46</v>
      </c>
      <c r="C29" s="116" t="s">
        <v>51</v>
      </c>
      <c r="D29" s="116" t="s">
        <v>73</v>
      </c>
      <c r="E29" s="116" t="s">
        <v>74</v>
      </c>
      <c r="F29" s="119" t="s">
        <v>77</v>
      </c>
      <c r="G29" s="120"/>
      <c r="H29" s="112"/>
      <c r="I29" s="121"/>
      <c r="J29" s="108" t="s">
        <v>78</v>
      </c>
      <c r="K29" s="116" t="s">
        <v>58</v>
      </c>
      <c r="L29" s="108" t="s">
        <v>79</v>
      </c>
      <c r="M29" s="108" t="s">
        <v>64</v>
      </c>
      <c r="N29" s="108" t="s">
        <v>49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8" customHeight="1" x14ac:dyDescent="0.4">
      <c r="A30" s="3"/>
      <c r="B30" s="115"/>
      <c r="C30" s="110"/>
      <c r="D30" s="110"/>
      <c r="E30" s="110"/>
      <c r="F30" s="111" t="s">
        <v>50</v>
      </c>
      <c r="G30" s="112"/>
      <c r="H30" s="112"/>
      <c r="I30" s="10" t="s">
        <v>47</v>
      </c>
      <c r="J30" s="109"/>
      <c r="K30" s="110"/>
      <c r="L30" s="109"/>
      <c r="M30" s="110"/>
      <c r="N30" s="109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8" customHeight="1" x14ac:dyDescent="0.4">
      <c r="A31" s="3"/>
      <c r="B31" s="10">
        <v>1</v>
      </c>
      <c r="C31" s="11" t="s">
        <v>25</v>
      </c>
      <c r="D31" s="12" t="s">
        <v>20</v>
      </c>
      <c r="E31" s="12" t="s">
        <v>63</v>
      </c>
      <c r="F31" s="13">
        <v>40</v>
      </c>
      <c r="G31" s="72" t="str">
        <f>IF(E31="角・平","×",IF(E31="二つ割","Φ",IF(E31="丸太","Φ","　")))</f>
        <v>×</v>
      </c>
      <c r="H31" s="15">
        <v>140</v>
      </c>
      <c r="I31" s="16">
        <v>34200</v>
      </c>
      <c r="J31" s="17">
        <f>IF(E31="角・平",ROUNDDOWN(F31/1000*H31/1000*I31/1000,4),IF(E31="二つ割",ROUNDDOWN(PI()*(F31/1000/2)^2/2*I31/1000,4),ROUNDDOWN(PI()*(F31/1000/2)^2*I31/1000,4)))</f>
        <v>0.1915</v>
      </c>
      <c r="K31" s="18">
        <v>1</v>
      </c>
      <c r="L31" s="17">
        <f t="shared" ref="L31:L32" si="3">ROUNDDOWN(J31*K31,4)</f>
        <v>0.1915</v>
      </c>
      <c r="M31" s="19" t="s">
        <v>10</v>
      </c>
      <c r="N31" s="20" t="s">
        <v>39</v>
      </c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8" customHeight="1" x14ac:dyDescent="0.4">
      <c r="A32" s="3"/>
      <c r="B32" s="10">
        <v>2</v>
      </c>
      <c r="C32" s="23" t="s">
        <v>34</v>
      </c>
      <c r="D32" s="12" t="s">
        <v>20</v>
      </c>
      <c r="E32" s="12" t="s">
        <v>63</v>
      </c>
      <c r="F32" s="13">
        <v>24</v>
      </c>
      <c r="G32" s="72" t="str">
        <f>IF(E32="角・平","×",IF(E32="二つ割","Φ",IF(E32="丸太","Φ","　")))</f>
        <v>×</v>
      </c>
      <c r="H32" s="15">
        <v>120</v>
      </c>
      <c r="I32" s="16">
        <v>34200</v>
      </c>
      <c r="J32" s="17">
        <f>IF(E32="角・平",ROUNDDOWN(F32/1000*H32/1000*I32/1000,4),IF(E32="二つ割",ROUNDDOWN(PI()*(F32/1000/2)^2/2*I32/1000,4),ROUNDDOWN(PI()*(F32/1000/2)^2*I32/1000,4)))</f>
        <v>9.8400000000000001E-2</v>
      </c>
      <c r="K32" s="18">
        <v>10</v>
      </c>
      <c r="L32" s="17">
        <f t="shared" si="3"/>
        <v>0.98399999999999999</v>
      </c>
      <c r="M32" s="19" t="s">
        <v>10</v>
      </c>
      <c r="N32" s="20" t="s">
        <v>39</v>
      </c>
      <c r="O32" s="3"/>
      <c r="P32" s="3"/>
      <c r="Q32" s="3"/>
      <c r="R32" s="3"/>
      <c r="S32" s="32"/>
      <c r="T32" s="32"/>
      <c r="U32" s="3"/>
      <c r="V32" s="3"/>
      <c r="W32" s="32"/>
      <c r="X32" s="32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8" customHeight="1" x14ac:dyDescent="0.4">
      <c r="A33" s="3"/>
      <c r="B33" s="10">
        <v>3</v>
      </c>
      <c r="C33" s="27" t="s">
        <v>21</v>
      </c>
      <c r="D33" s="12" t="s">
        <v>20</v>
      </c>
      <c r="E33" s="12" t="s">
        <v>63</v>
      </c>
      <c r="F33" s="13">
        <v>90</v>
      </c>
      <c r="G33" s="72" t="str">
        <f>IF(E33="角・平","×",IF(E33="二つ割","Φ",IF(E33="丸太","Φ","　")))</f>
        <v>×</v>
      </c>
      <c r="H33" s="15">
        <v>90</v>
      </c>
      <c r="I33" s="16">
        <v>1800</v>
      </c>
      <c r="J33" s="17">
        <f>IF(E33="角・平",ROUNDDOWN(F33/1000*H33/1000*I33/1000,4),IF(E33="二つ割",ROUNDDOWN(PI()*(F33/1000/2)^2/2*I33/1000,4),ROUNDDOWN(PI()*(F33/1000/2)^2*I33/1000,4)))</f>
        <v>1.4500000000000001E-2</v>
      </c>
      <c r="K33" s="18">
        <v>25</v>
      </c>
      <c r="L33" s="17">
        <f>ROUNDDOWN(J33*K33,4)</f>
        <v>0.36249999999999999</v>
      </c>
      <c r="M33" s="19" t="s">
        <v>41</v>
      </c>
      <c r="N33" s="20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8" customHeight="1" x14ac:dyDescent="0.4">
      <c r="A34" s="3"/>
      <c r="B34" s="10">
        <v>4</v>
      </c>
      <c r="C34" s="29"/>
      <c r="D34" s="12"/>
      <c r="E34" s="12"/>
      <c r="F34" s="13"/>
      <c r="G34" s="72" t="str">
        <f>IF(E34="角・平","×",IF(E34="二つ割","Φ",IF(E34="丸太","Φ","　")))</f>
        <v>　</v>
      </c>
      <c r="H34" s="15"/>
      <c r="I34" s="16"/>
      <c r="J34" s="17">
        <f>IF(E34="角・平",ROUNDDOWN(F34/1000*H34/1000*I34/1000,4),IF(E34="二つ割",ROUNDDOWN(PI()*(F34/1000/2)^2/2*I34/1000,4),ROUNDDOWN(PI()*(F34/1000/2)^2*I34/1000,4)))</f>
        <v>0</v>
      </c>
      <c r="K34" s="18"/>
      <c r="L34" s="17">
        <f t="shared" ref="L34:L56" si="4">ROUNDDOWN(J34*K34,4)</f>
        <v>0</v>
      </c>
      <c r="M34" s="19"/>
      <c r="N34" s="20"/>
      <c r="O34" s="3"/>
      <c r="P34" s="3"/>
      <c r="Q34" s="3"/>
      <c r="R34" s="21"/>
      <c r="S34" s="21"/>
      <c r="T34" s="21"/>
      <c r="U34" s="3"/>
      <c r="V34" s="3"/>
      <c r="W34" s="21"/>
      <c r="X34" s="21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4">
      <c r="A35" s="3"/>
      <c r="B35" s="10">
        <v>5</v>
      </c>
      <c r="C35" s="29"/>
      <c r="D35" s="12"/>
      <c r="E35" s="12"/>
      <c r="F35" s="13"/>
      <c r="G35" s="72" t="str">
        <f>IF(E35="角・平","×",IF(E35="二つ割","Φ",IF(E35="丸太","Φ","　")))</f>
        <v>　</v>
      </c>
      <c r="H35" s="15"/>
      <c r="I35" s="16"/>
      <c r="J35" s="17">
        <f>IF(E35="角・平",ROUNDDOWN(F35/1000*H35/1000*I35/1000,4),IF(E35="二つ割",ROUNDDOWN(PI()*(F35/1000/2)^2/2*I35/1000,4),ROUNDDOWN(PI()*(F35/1000/2)^2*I35/1000,4)))</f>
        <v>0</v>
      </c>
      <c r="K35" s="18"/>
      <c r="L35" s="17">
        <f t="shared" si="4"/>
        <v>0</v>
      </c>
      <c r="M35" s="19"/>
      <c r="N35" s="20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8" customHeight="1" x14ac:dyDescent="0.4">
      <c r="A36" s="3"/>
      <c r="B36" s="10" t="s">
        <v>48</v>
      </c>
      <c r="C36" s="33"/>
      <c r="D36" s="33"/>
      <c r="E36" s="33"/>
      <c r="F36" s="123"/>
      <c r="G36" s="124"/>
      <c r="H36" s="124"/>
      <c r="I36" s="34"/>
      <c r="J36" s="34"/>
      <c r="K36" s="35"/>
      <c r="L36" s="17">
        <f>SUM(L26:L35)</f>
        <v>1.538</v>
      </c>
      <c r="M36" s="36"/>
      <c r="N36" s="3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8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8" customHeight="1" x14ac:dyDescent="0.4">
      <c r="A38" s="3"/>
      <c r="B38" s="3"/>
      <c r="C38" s="3"/>
      <c r="D38" s="3"/>
      <c r="E38" s="3"/>
      <c r="F38" s="3"/>
      <c r="G38" s="3"/>
      <c r="H38" s="38" t="s">
        <v>27</v>
      </c>
      <c r="I38" s="39">
        <v>34200</v>
      </c>
      <c r="J38" s="125" t="s">
        <v>80</v>
      </c>
      <c r="K38" s="125"/>
      <c r="L38" s="40">
        <f>L36</f>
        <v>1.538</v>
      </c>
      <c r="M38" s="41" t="str">
        <f>IF(L38&gt;=0.4,"≧ 0.40㎥ OK","&lt; 0.40㎥ NG!")</f>
        <v>≧ 0.40㎥ OK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8" customHeight="1" x14ac:dyDescent="0.4">
      <c r="A39" s="3"/>
      <c r="B39" s="3"/>
      <c r="C39" s="3"/>
      <c r="D39" s="3"/>
      <c r="E39" s="3"/>
      <c r="F39" s="38"/>
      <c r="G39" s="39"/>
      <c r="H39" s="39"/>
      <c r="I39" s="42"/>
      <c r="J39" s="3"/>
      <c r="K39" s="38" t="s">
        <v>28</v>
      </c>
      <c r="L39" s="43">
        <f>ROUNDDOWN(L38/(I38/1000),4)</f>
        <v>4.4900000000000002E-2</v>
      </c>
      <c r="M39" s="44" t="str">
        <f>IF(L39&gt;=0.04,"≧ 0.04㎥/m OK","&lt; 0.04㎥/m NG!")</f>
        <v>≧ 0.04㎥/m OK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ht="18" customHeight="1" x14ac:dyDescent="0.4">
      <c r="A40" s="3"/>
      <c r="B40" s="3"/>
      <c r="C40" s="3"/>
      <c r="D40" s="3"/>
      <c r="E40" s="3"/>
      <c r="F40" s="38"/>
      <c r="G40" s="39"/>
      <c r="H40" s="39"/>
      <c r="I40" s="42"/>
      <c r="J40" s="3"/>
      <c r="K40" s="38"/>
      <c r="L40" s="45"/>
      <c r="M40" s="4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8" customHeight="1" x14ac:dyDescent="0.4">
      <c r="A41" s="3"/>
      <c r="B41" s="3"/>
      <c r="C41" s="3"/>
      <c r="D41" s="3"/>
      <c r="E41" s="3"/>
      <c r="F41" s="38"/>
      <c r="G41" s="39"/>
      <c r="H41" s="39"/>
      <c r="I41" s="42"/>
      <c r="J41" s="3"/>
      <c r="K41" s="38"/>
      <c r="L41" s="45"/>
      <c r="M41" s="4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ht="18" customHeight="1" x14ac:dyDescent="0.4">
      <c r="A42" s="3"/>
      <c r="B42" s="4" t="s">
        <v>95</v>
      </c>
      <c r="C42" s="5"/>
      <c r="D42" s="6"/>
      <c r="E42" s="5"/>
      <c r="F42" s="6"/>
      <c r="G42" s="6"/>
      <c r="H42" s="39"/>
      <c r="I42" s="42"/>
      <c r="J42" s="3"/>
      <c r="K42" s="38"/>
      <c r="L42" s="45"/>
      <c r="M42" s="4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ht="18" customHeight="1" x14ac:dyDescent="0.4">
      <c r="A43" s="3"/>
      <c r="B43" s="113" t="s">
        <v>94</v>
      </c>
      <c r="C43" s="113"/>
      <c r="D43" s="7" t="s">
        <v>113</v>
      </c>
      <c r="E43" s="3"/>
      <c r="F43" s="117" t="s">
        <v>31</v>
      </c>
      <c r="G43" s="117"/>
      <c r="H43" s="118" t="s">
        <v>70</v>
      </c>
      <c r="I43" s="118"/>
      <c r="J43" s="118"/>
      <c r="K43" s="118"/>
      <c r="L43" s="45"/>
      <c r="M43" s="4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ht="18" customHeight="1" x14ac:dyDescent="0.4">
      <c r="A44" s="3"/>
      <c r="B44" s="2" t="s">
        <v>76</v>
      </c>
      <c r="C44" s="5"/>
      <c r="D44" s="6"/>
      <c r="E44" s="5"/>
      <c r="F44" s="8"/>
      <c r="G44" s="8"/>
      <c r="H44" s="39"/>
      <c r="I44" s="42"/>
      <c r="J44" s="3"/>
      <c r="K44" s="38"/>
      <c r="L44" s="47"/>
      <c r="M44" s="4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ht="18" customHeight="1" x14ac:dyDescent="0.4">
      <c r="A45" s="3"/>
      <c r="B45" s="114" t="s">
        <v>46</v>
      </c>
      <c r="C45" s="116" t="s">
        <v>51</v>
      </c>
      <c r="D45" s="116" t="s">
        <v>73</v>
      </c>
      <c r="E45" s="116" t="s">
        <v>74</v>
      </c>
      <c r="F45" s="119" t="s">
        <v>77</v>
      </c>
      <c r="G45" s="120"/>
      <c r="H45" s="112"/>
      <c r="I45" s="121"/>
      <c r="J45" s="108" t="s">
        <v>78</v>
      </c>
      <c r="K45" s="116" t="s">
        <v>58</v>
      </c>
      <c r="L45" s="108" t="s">
        <v>79</v>
      </c>
      <c r="M45" s="108" t="s">
        <v>64</v>
      </c>
      <c r="N45" s="108" t="s">
        <v>49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8" customHeight="1" x14ac:dyDescent="0.4">
      <c r="A46" s="3"/>
      <c r="B46" s="115"/>
      <c r="C46" s="110"/>
      <c r="D46" s="110"/>
      <c r="E46" s="110"/>
      <c r="F46" s="111" t="s">
        <v>50</v>
      </c>
      <c r="G46" s="112"/>
      <c r="H46" s="112"/>
      <c r="I46" s="10" t="s">
        <v>47</v>
      </c>
      <c r="J46" s="109"/>
      <c r="K46" s="110"/>
      <c r="L46" s="109"/>
      <c r="M46" s="110"/>
      <c r="N46" s="109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18" customHeight="1" x14ac:dyDescent="0.4">
      <c r="A47" s="3"/>
      <c r="B47" s="10">
        <v>1</v>
      </c>
      <c r="C47" s="29" t="s">
        <v>60</v>
      </c>
      <c r="D47" s="12" t="s">
        <v>20</v>
      </c>
      <c r="E47" s="12" t="s">
        <v>61</v>
      </c>
      <c r="F47" s="13">
        <v>60</v>
      </c>
      <c r="G47" s="72" t="str">
        <f t="shared" ref="G47:G56" si="5">IF(E47="角・平","×",IF(E47="二つ割","Φ",IF(E47="丸太","Φ","　")))</f>
        <v>Φ</v>
      </c>
      <c r="H47" s="15"/>
      <c r="I47" s="16">
        <v>900</v>
      </c>
      <c r="J47" s="17">
        <f t="shared" ref="J47:J56" si="6">IF(E47="角・平",ROUNDDOWN(F47/1000*H47/1000*I47/1000,4),IF(E47="二つ割",ROUNDDOWN(PI()*(F47/1000/2)^2/2*I47/1000,4),ROUNDDOWN(PI()*(F47/1000/2)^2*I47/1000,4)))</f>
        <v>2.5000000000000001E-3</v>
      </c>
      <c r="K47" s="18">
        <v>313</v>
      </c>
      <c r="L47" s="17">
        <f t="shared" si="4"/>
        <v>0.78249999999999997</v>
      </c>
      <c r="M47" s="19" t="s">
        <v>22</v>
      </c>
      <c r="N47" s="20" t="s">
        <v>71</v>
      </c>
      <c r="O47" s="3"/>
      <c r="P47" s="3"/>
      <c r="Q47" s="3"/>
      <c r="R47" s="3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8" customHeight="1" x14ac:dyDescent="0.4">
      <c r="A48" s="3"/>
      <c r="B48" s="10">
        <v>2</v>
      </c>
      <c r="C48" s="29" t="s">
        <v>81</v>
      </c>
      <c r="D48" s="12" t="s">
        <v>20</v>
      </c>
      <c r="E48" s="12" t="s">
        <v>61</v>
      </c>
      <c r="F48" s="13">
        <v>100</v>
      </c>
      <c r="G48" s="72" t="str">
        <f t="shared" si="5"/>
        <v>Φ</v>
      </c>
      <c r="H48" s="15"/>
      <c r="I48" s="16">
        <v>1700</v>
      </c>
      <c r="J48" s="17">
        <f t="shared" si="6"/>
        <v>1.3299999999999999E-2</v>
      </c>
      <c r="K48" s="18">
        <v>58</v>
      </c>
      <c r="L48" s="17">
        <f t="shared" si="4"/>
        <v>0.77139999999999997</v>
      </c>
      <c r="M48" s="19" t="s">
        <v>22</v>
      </c>
      <c r="N48" s="20"/>
      <c r="O48" s="3"/>
      <c r="P48" s="3"/>
      <c r="Q48" s="3"/>
      <c r="R48" s="3"/>
      <c r="S48" s="32"/>
      <c r="T48" s="32"/>
      <c r="U48" s="3"/>
      <c r="V48" s="3"/>
      <c r="W48" s="32"/>
      <c r="X48" s="32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18" customHeight="1" x14ac:dyDescent="0.4">
      <c r="A49" s="3"/>
      <c r="B49" s="10">
        <v>3</v>
      </c>
      <c r="C49" s="29" t="s">
        <v>81</v>
      </c>
      <c r="D49" s="12" t="s">
        <v>20</v>
      </c>
      <c r="E49" s="12" t="s">
        <v>61</v>
      </c>
      <c r="F49" s="13">
        <v>100</v>
      </c>
      <c r="G49" s="72" t="str">
        <f t="shared" si="5"/>
        <v>Φ</v>
      </c>
      <c r="H49" s="15"/>
      <c r="I49" s="16">
        <v>1500</v>
      </c>
      <c r="J49" s="17">
        <f t="shared" si="6"/>
        <v>1.17E-2</v>
      </c>
      <c r="K49" s="18">
        <v>2</v>
      </c>
      <c r="L49" s="17">
        <f t="shared" si="4"/>
        <v>2.3400000000000001E-2</v>
      </c>
      <c r="M49" s="19" t="s">
        <v>22</v>
      </c>
      <c r="N49" s="20"/>
      <c r="O49" s="3"/>
      <c r="P49" s="3"/>
      <c r="Q49" s="3"/>
      <c r="R49" s="3"/>
      <c r="S49" s="21"/>
      <c r="T49" s="21"/>
      <c r="U49" s="3"/>
      <c r="V49" s="3"/>
      <c r="W49" s="21"/>
      <c r="X49" s="21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18" customHeight="1" x14ac:dyDescent="0.4">
      <c r="A50" s="3"/>
      <c r="B50" s="10">
        <v>4</v>
      </c>
      <c r="C50" s="29" t="s">
        <v>81</v>
      </c>
      <c r="D50" s="12" t="s">
        <v>20</v>
      </c>
      <c r="E50" s="12" t="s">
        <v>61</v>
      </c>
      <c r="F50" s="13">
        <v>100</v>
      </c>
      <c r="G50" s="72" t="str">
        <f t="shared" si="5"/>
        <v>Φ</v>
      </c>
      <c r="H50" s="15"/>
      <c r="I50" s="16">
        <v>1400</v>
      </c>
      <c r="J50" s="17">
        <f t="shared" si="6"/>
        <v>1.09E-2</v>
      </c>
      <c r="K50" s="18">
        <v>2</v>
      </c>
      <c r="L50" s="17">
        <f t="shared" si="4"/>
        <v>2.18E-2</v>
      </c>
      <c r="M50" s="19" t="s">
        <v>22</v>
      </c>
      <c r="N50" s="20"/>
      <c r="O50" s="3"/>
      <c r="P50" s="3"/>
      <c r="Q50" s="3"/>
      <c r="R50" s="3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t="18" customHeight="1" x14ac:dyDescent="0.4">
      <c r="A51" s="3"/>
      <c r="B51" s="10">
        <v>5</v>
      </c>
      <c r="C51" s="29" t="s">
        <v>81</v>
      </c>
      <c r="D51" s="12" t="s">
        <v>20</v>
      </c>
      <c r="E51" s="12" t="s">
        <v>61</v>
      </c>
      <c r="F51" s="13">
        <v>100</v>
      </c>
      <c r="G51" s="72" t="str">
        <f t="shared" si="5"/>
        <v>Φ</v>
      </c>
      <c r="H51" s="15"/>
      <c r="I51" s="16">
        <v>1000</v>
      </c>
      <c r="J51" s="17">
        <f t="shared" si="6"/>
        <v>7.7999999999999996E-3</v>
      </c>
      <c r="K51" s="18">
        <v>2</v>
      </c>
      <c r="L51" s="17">
        <f t="shared" si="4"/>
        <v>1.5599999999999999E-2</v>
      </c>
      <c r="M51" s="19" t="s">
        <v>22</v>
      </c>
      <c r="N51" s="20"/>
      <c r="O51" s="3"/>
      <c r="P51" s="3"/>
      <c r="Q51" s="3"/>
      <c r="R51" s="3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t="18" customHeight="1" x14ac:dyDescent="0.4">
      <c r="A52" s="3"/>
      <c r="B52" s="10">
        <v>6</v>
      </c>
      <c r="C52" s="29" t="s">
        <v>59</v>
      </c>
      <c r="D52" s="12" t="s">
        <v>20</v>
      </c>
      <c r="E52" s="12" t="s">
        <v>61</v>
      </c>
      <c r="F52" s="13">
        <v>140</v>
      </c>
      <c r="G52" s="72" t="str">
        <f t="shared" si="5"/>
        <v>Φ</v>
      </c>
      <c r="H52" s="15"/>
      <c r="I52" s="16">
        <v>1600</v>
      </c>
      <c r="J52" s="17">
        <f t="shared" si="6"/>
        <v>2.46E-2</v>
      </c>
      <c r="K52" s="18">
        <v>33</v>
      </c>
      <c r="L52" s="17">
        <f t="shared" si="4"/>
        <v>0.81179999999999997</v>
      </c>
      <c r="M52" s="19" t="s">
        <v>22</v>
      </c>
      <c r="N52" s="20"/>
      <c r="O52" s="3"/>
      <c r="P52" s="3"/>
      <c r="Q52" s="3"/>
      <c r="R52" s="3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18" customHeight="1" x14ac:dyDescent="0.4">
      <c r="A53" s="3"/>
      <c r="B53" s="10">
        <v>7</v>
      </c>
      <c r="C53" s="29"/>
      <c r="D53" s="12"/>
      <c r="E53" s="12"/>
      <c r="F53" s="13"/>
      <c r="G53" s="72" t="str">
        <f t="shared" si="5"/>
        <v>　</v>
      </c>
      <c r="H53" s="15"/>
      <c r="I53" s="16"/>
      <c r="J53" s="17">
        <f t="shared" si="6"/>
        <v>0</v>
      </c>
      <c r="K53" s="18"/>
      <c r="L53" s="17">
        <f t="shared" si="4"/>
        <v>0</v>
      </c>
      <c r="M53" s="19"/>
      <c r="N53" s="20"/>
      <c r="O53" s="3"/>
      <c r="P53" s="3"/>
      <c r="Q53" s="3"/>
      <c r="R53" s="3"/>
      <c r="S53" s="32"/>
      <c r="T53" s="32"/>
      <c r="U53" s="3"/>
      <c r="V53" s="3"/>
      <c r="W53" s="32"/>
      <c r="X53" s="32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18" customHeight="1" x14ac:dyDescent="0.4">
      <c r="A54" s="3"/>
      <c r="B54" s="10">
        <v>8</v>
      </c>
      <c r="C54" s="29"/>
      <c r="D54" s="12"/>
      <c r="E54" s="12"/>
      <c r="F54" s="13"/>
      <c r="G54" s="72" t="str">
        <f t="shared" si="5"/>
        <v>　</v>
      </c>
      <c r="H54" s="15"/>
      <c r="I54" s="16"/>
      <c r="J54" s="17">
        <f t="shared" si="6"/>
        <v>0</v>
      </c>
      <c r="K54" s="18"/>
      <c r="L54" s="17">
        <f t="shared" si="4"/>
        <v>0</v>
      </c>
      <c r="M54" s="19"/>
      <c r="N54" s="20"/>
      <c r="O54" s="3"/>
      <c r="P54" s="3"/>
      <c r="Q54" s="3"/>
      <c r="R54" s="3"/>
      <c r="S54" s="21"/>
      <c r="T54" s="21"/>
      <c r="U54" s="3"/>
      <c r="V54" s="3"/>
      <c r="W54" s="21"/>
      <c r="X54" s="21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18" customHeight="1" x14ac:dyDescent="0.4">
      <c r="A55" s="3"/>
      <c r="B55" s="10">
        <v>9</v>
      </c>
      <c r="C55" s="29"/>
      <c r="D55" s="12"/>
      <c r="E55" s="12"/>
      <c r="F55" s="13"/>
      <c r="G55" s="72" t="str">
        <f t="shared" si="5"/>
        <v>　</v>
      </c>
      <c r="H55" s="15"/>
      <c r="I55" s="16"/>
      <c r="J55" s="17">
        <f t="shared" si="6"/>
        <v>0</v>
      </c>
      <c r="K55" s="18"/>
      <c r="L55" s="17">
        <f t="shared" si="4"/>
        <v>0</v>
      </c>
      <c r="M55" s="19"/>
      <c r="N55" s="20"/>
      <c r="O55" s="3"/>
      <c r="P55" s="3"/>
      <c r="Q55" s="3"/>
      <c r="R55" s="3"/>
      <c r="S55" s="3"/>
      <c r="T55" s="3"/>
      <c r="U55" s="3"/>
      <c r="V55" s="3"/>
      <c r="W55" s="3"/>
      <c r="X55" s="3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8" customHeight="1" x14ac:dyDescent="0.4">
      <c r="A56" s="3"/>
      <c r="B56" s="10">
        <v>10</v>
      </c>
      <c r="C56" s="29"/>
      <c r="D56" s="12"/>
      <c r="E56" s="12"/>
      <c r="F56" s="13"/>
      <c r="G56" s="72" t="str">
        <f t="shared" si="5"/>
        <v>　</v>
      </c>
      <c r="H56" s="15"/>
      <c r="I56" s="16"/>
      <c r="J56" s="17">
        <f t="shared" si="6"/>
        <v>0</v>
      </c>
      <c r="K56" s="18"/>
      <c r="L56" s="17">
        <f t="shared" si="4"/>
        <v>0</v>
      </c>
      <c r="M56" s="19"/>
      <c r="N56" s="20"/>
      <c r="O56" s="3"/>
      <c r="P56" s="3"/>
      <c r="Q56" s="3"/>
      <c r="R56" s="21"/>
      <c r="S56" s="3"/>
      <c r="T56" s="3"/>
      <c r="U56" s="3"/>
      <c r="V56" s="3"/>
      <c r="W56" s="21"/>
      <c r="X56" s="3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18" customHeight="1" x14ac:dyDescent="0.4">
      <c r="A57" s="3"/>
      <c r="B57" s="10" t="s">
        <v>48</v>
      </c>
      <c r="C57" s="33"/>
      <c r="D57" s="33"/>
      <c r="E57" s="33"/>
      <c r="F57" s="123"/>
      <c r="G57" s="124"/>
      <c r="H57" s="124"/>
      <c r="I57" s="34"/>
      <c r="J57" s="34"/>
      <c r="K57" s="35"/>
      <c r="L57" s="17">
        <f>SUM(L47:L56)</f>
        <v>2.4265000000000003</v>
      </c>
      <c r="M57" s="36"/>
      <c r="N57" s="3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8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18" customHeight="1" x14ac:dyDescent="0.4">
      <c r="A59" s="3"/>
      <c r="B59" s="3"/>
      <c r="C59" s="3"/>
      <c r="D59" s="3"/>
      <c r="E59" s="3"/>
      <c r="F59" s="3"/>
      <c r="G59" s="3"/>
      <c r="H59" s="38" t="s">
        <v>27</v>
      </c>
      <c r="I59" s="49">
        <v>56400</v>
      </c>
      <c r="J59" s="125" t="s">
        <v>80</v>
      </c>
      <c r="K59" s="125"/>
      <c r="L59" s="40">
        <f>L57</f>
        <v>2.4265000000000003</v>
      </c>
      <c r="M59" s="41" t="str">
        <f>IF(L59&gt;=0.4,"≧ 0.40㎥ OK","&lt; 0.40㎥ NG!")</f>
        <v>≧ 0.40㎥ OK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8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8" t="s">
        <v>28</v>
      </c>
      <c r="L60" s="43">
        <f>ROUNDDOWN(L59/(I59/1000),4)</f>
        <v>4.2999999999999997E-2</v>
      </c>
      <c r="M60" s="44" t="str">
        <f>IF(L60&gt;=0.04,"≧ 0.04㎥/m OK","&lt; 0.04㎥/m NG!")</f>
        <v>≧ 0.04㎥/m OK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8" customHeight="1" x14ac:dyDescent="0.4">
      <c r="A61" s="3"/>
      <c r="B61" s="2" t="s">
        <v>16</v>
      </c>
      <c r="C61" s="3"/>
      <c r="D61" s="3"/>
      <c r="E61" s="3"/>
      <c r="F61" s="3"/>
      <c r="G61" s="3"/>
      <c r="H61" s="3"/>
      <c r="I61" s="3"/>
      <c r="J61" s="3"/>
      <c r="K61" s="38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8" customHeight="1" x14ac:dyDescent="0.4">
      <c r="A62" s="3"/>
      <c r="B62" s="50"/>
      <c r="C62" s="2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t="18" customHeight="1" x14ac:dyDescent="0.4">
      <c r="A63" s="3"/>
      <c r="B63" s="51"/>
      <c r="C63" s="2" t="s">
        <v>72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customFormat="1" ht="18" customHeight="1" x14ac:dyDescent="0.4">
      <c r="A64" s="6"/>
      <c r="B64" s="54" t="s">
        <v>12</v>
      </c>
      <c r="C64" s="122" t="s">
        <v>67</v>
      </c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customFormat="1" ht="18" customHeight="1" x14ac:dyDescent="0.4">
      <c r="A65" s="6"/>
      <c r="B65" s="5"/>
      <c r="C65" s="128" t="s">
        <v>35</v>
      </c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customFormat="1" ht="18" customHeight="1" x14ac:dyDescent="0.4">
      <c r="A66" s="6"/>
      <c r="B66" s="5"/>
      <c r="C66" s="128" t="s">
        <v>75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customFormat="1" ht="18" customHeight="1" x14ac:dyDescent="0.4">
      <c r="A67" s="6"/>
      <c r="B67" s="5"/>
      <c r="C67" s="55" t="s">
        <v>56</v>
      </c>
      <c r="D67" s="5"/>
      <c r="E67" s="55" t="s">
        <v>96</v>
      </c>
      <c r="F67" s="3"/>
      <c r="G67" s="5"/>
      <c r="H67" s="6"/>
      <c r="I67" s="6"/>
      <c r="J67" s="6"/>
      <c r="K67" s="3"/>
      <c r="L67" s="3"/>
      <c r="M67" s="3"/>
      <c r="N67" s="55" t="s">
        <v>57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customFormat="1" ht="30" customHeight="1" x14ac:dyDescent="0.4">
      <c r="A68" s="6"/>
      <c r="B68" s="5"/>
      <c r="C68" s="122" t="s">
        <v>82</v>
      </c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44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44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44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44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44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44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44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44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44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44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44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44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</sheetData>
  <mergeCells count="55">
    <mergeCell ref="B4:C4"/>
    <mergeCell ref="F4:G4"/>
    <mergeCell ref="H4:K4"/>
    <mergeCell ref="B6:B7"/>
    <mergeCell ref="C6:C7"/>
    <mergeCell ref="E6:E7"/>
    <mergeCell ref="D6:D7"/>
    <mergeCell ref="F6:I6"/>
    <mergeCell ref="J6:J7"/>
    <mergeCell ref="X6:X7"/>
    <mergeCell ref="F7:H7"/>
    <mergeCell ref="F57:H57"/>
    <mergeCell ref="C64:N64"/>
    <mergeCell ref="C66:N66"/>
    <mergeCell ref="K29:K30"/>
    <mergeCell ref="L29:L30"/>
    <mergeCell ref="M29:M30"/>
    <mergeCell ref="N29:N30"/>
    <mergeCell ref="K6:K7"/>
    <mergeCell ref="L6:L7"/>
    <mergeCell ref="M6:M7"/>
    <mergeCell ref="N6:N7"/>
    <mergeCell ref="V6:V7"/>
    <mergeCell ref="T6:T7"/>
    <mergeCell ref="C65:N65"/>
    <mergeCell ref="C68:N68"/>
    <mergeCell ref="F18:H18"/>
    <mergeCell ref="B29:B30"/>
    <mergeCell ref="C29:C30"/>
    <mergeCell ref="E29:E30"/>
    <mergeCell ref="D29:D30"/>
    <mergeCell ref="F29:I29"/>
    <mergeCell ref="J29:J30"/>
    <mergeCell ref="F30:H30"/>
    <mergeCell ref="J23:K23"/>
    <mergeCell ref="J59:K59"/>
    <mergeCell ref="B27:C27"/>
    <mergeCell ref="F27:G27"/>
    <mergeCell ref="H27:K27"/>
    <mergeCell ref="F36:H36"/>
    <mergeCell ref="J38:K38"/>
    <mergeCell ref="L45:L46"/>
    <mergeCell ref="M45:M46"/>
    <mergeCell ref="N45:N46"/>
    <mergeCell ref="F46:H46"/>
    <mergeCell ref="B43:C43"/>
    <mergeCell ref="B45:B46"/>
    <mergeCell ref="C45:C46"/>
    <mergeCell ref="E45:E46"/>
    <mergeCell ref="D45:D46"/>
    <mergeCell ref="F43:G43"/>
    <mergeCell ref="H43:K43"/>
    <mergeCell ref="J45:J46"/>
    <mergeCell ref="K45:K46"/>
    <mergeCell ref="F45:I45"/>
  </mergeCells>
  <phoneticPr fontId="1"/>
  <dataValidations count="4">
    <dataValidation type="list" allowBlank="1" showInputMessage="1" showErrorMessage="1" sqref="M8:M17 M31:M35 M47:M56">
      <formula1>$X$8:$X$15</formula1>
    </dataValidation>
    <dataValidation type="list" allowBlank="1" showInputMessage="1" showErrorMessage="1" sqref="E8:E17 E47:E56 E31:E35">
      <formula1>$V$8:$V$11</formula1>
    </dataValidation>
    <dataValidation type="list" allowBlank="1" showInputMessage="1" showErrorMessage="1" sqref="E71:E1048576 E59:E63">
      <formula1>$V$6:$V$10</formula1>
    </dataValidation>
    <dataValidation type="list" allowBlank="1" showInputMessage="1" showErrorMessage="1" sqref="D47:D56 D8:D17 D31:D35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zoomScale="90" zoomScaleNormal="90" workbookViewId="0">
      <selection activeCell="D5" sqref="D5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85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13" t="s">
        <v>94</v>
      </c>
      <c r="C4" s="113"/>
      <c r="D4" s="7" t="s">
        <v>109</v>
      </c>
      <c r="E4" s="3"/>
      <c r="F4" s="3"/>
      <c r="G4" s="59" t="s">
        <v>31</v>
      </c>
      <c r="H4" s="118" t="s">
        <v>32</v>
      </c>
      <c r="I4" s="118"/>
      <c r="J4" s="118"/>
      <c r="K4" s="11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4" t="s">
        <v>46</v>
      </c>
      <c r="C6" s="116" t="s">
        <v>51</v>
      </c>
      <c r="D6" s="116" t="s">
        <v>73</v>
      </c>
      <c r="E6" s="116" t="s">
        <v>74</v>
      </c>
      <c r="F6" s="119" t="s">
        <v>77</v>
      </c>
      <c r="G6" s="120"/>
      <c r="H6" s="112"/>
      <c r="I6" s="121"/>
      <c r="J6" s="108" t="s">
        <v>78</v>
      </c>
      <c r="K6" s="116" t="s">
        <v>58</v>
      </c>
      <c r="L6" s="108" t="s">
        <v>79</v>
      </c>
      <c r="M6" s="108" t="s">
        <v>64</v>
      </c>
      <c r="N6" s="108" t="s">
        <v>49</v>
      </c>
      <c r="O6" s="3"/>
      <c r="P6" s="3"/>
      <c r="Q6" s="3"/>
      <c r="R6" s="9"/>
      <c r="S6" s="3"/>
      <c r="T6" s="129" t="s">
        <v>52</v>
      </c>
      <c r="U6" s="3"/>
      <c r="V6" s="126" t="s">
        <v>44</v>
      </c>
      <c r="W6" s="3"/>
      <c r="X6" s="126" t="s">
        <v>45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5"/>
      <c r="C7" s="110"/>
      <c r="D7" s="110"/>
      <c r="E7" s="110"/>
      <c r="F7" s="111" t="s">
        <v>50</v>
      </c>
      <c r="G7" s="112"/>
      <c r="H7" s="112"/>
      <c r="I7" s="10" t="s">
        <v>47</v>
      </c>
      <c r="J7" s="109"/>
      <c r="K7" s="110"/>
      <c r="L7" s="109"/>
      <c r="M7" s="110"/>
      <c r="N7" s="109"/>
      <c r="O7" s="3"/>
      <c r="P7" s="3"/>
      <c r="Q7" s="3"/>
      <c r="R7" s="9"/>
      <c r="S7" s="3"/>
      <c r="T7" s="130"/>
      <c r="U7" s="3"/>
      <c r="V7" s="127"/>
      <c r="W7" s="3"/>
      <c r="X7" s="127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2" t="str">
        <f>IF(E8="角・平","×",IF(E8="二つ割","Φ",IF(E8="丸太","Φ","　")))</f>
        <v>　</v>
      </c>
      <c r="H8" s="15"/>
      <c r="I8" s="16"/>
      <c r="J8" s="17">
        <f t="shared" ref="J8:J22" si="0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53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2" t="str">
        <f>IF(E9="角・平","×",IF(E9="二つ割","Φ",IF(E9="丸太","Φ","　")))</f>
        <v>　</v>
      </c>
      <c r="H9" s="15"/>
      <c r="I9" s="16"/>
      <c r="J9" s="17">
        <f t="shared" si="0"/>
        <v>0</v>
      </c>
      <c r="K9" s="18"/>
      <c r="L9" s="17">
        <f t="shared" ref="L9:L22" si="1">ROUNDDOWN(J9*K9,4)</f>
        <v>0</v>
      </c>
      <c r="M9" s="19"/>
      <c r="N9" s="20"/>
      <c r="O9" s="3"/>
      <c r="P9" s="3"/>
      <c r="Q9" s="3"/>
      <c r="R9" s="21"/>
      <c r="S9" s="3"/>
      <c r="T9" s="22" t="s">
        <v>54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2" t="str">
        <f t="shared" ref="G10:G22" si="2">IF(E10="角・平","×",IF(E10="二つ割","Φ",IF(E10="丸太","Φ","　")))</f>
        <v>　</v>
      </c>
      <c r="H10" s="15"/>
      <c r="I10" s="16"/>
      <c r="J10" s="17">
        <f t="shared" si="0"/>
        <v>0</v>
      </c>
      <c r="K10" s="18"/>
      <c r="L10" s="17">
        <f t="shared" si="1"/>
        <v>0</v>
      </c>
      <c r="M10" s="19"/>
      <c r="N10" s="20"/>
      <c r="O10" s="3"/>
      <c r="P10" s="3"/>
      <c r="Q10" s="3"/>
      <c r="R10" s="21"/>
      <c r="S10" s="3"/>
      <c r="T10" s="22" t="s">
        <v>55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2" t="str">
        <f t="shared" si="2"/>
        <v>　</v>
      </c>
      <c r="H11" s="15" t="str">
        <f>IF(E11="角・平","",IF(E11="二つ割","1/2",""))</f>
        <v/>
      </c>
      <c r="I11" s="16"/>
      <c r="J11" s="17">
        <f t="shared" si="0"/>
        <v>0</v>
      </c>
      <c r="K11" s="24"/>
      <c r="L11" s="17">
        <f t="shared" si="1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2" t="str">
        <f t="shared" si="2"/>
        <v>　</v>
      </c>
      <c r="H12" s="15" t="str">
        <f>IF(E12="角・平","",IF(E12="二つ割","1/2",""))</f>
        <v/>
      </c>
      <c r="I12" s="16"/>
      <c r="J12" s="17">
        <f t="shared" si="0"/>
        <v>0</v>
      </c>
      <c r="K12" s="24"/>
      <c r="L12" s="17">
        <f t="shared" si="1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2" t="str">
        <f t="shared" si="2"/>
        <v>　</v>
      </c>
      <c r="H13" s="15"/>
      <c r="I13" s="16"/>
      <c r="J13" s="17">
        <f t="shared" si="0"/>
        <v>0</v>
      </c>
      <c r="K13" s="18"/>
      <c r="L13" s="17">
        <f t="shared" si="1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2" t="str">
        <f t="shared" si="2"/>
        <v>　</v>
      </c>
      <c r="H14" s="15"/>
      <c r="I14" s="16"/>
      <c r="J14" s="17">
        <f t="shared" si="0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2" t="str">
        <f t="shared" si="2"/>
        <v>　</v>
      </c>
      <c r="H15" s="15"/>
      <c r="I15" s="16"/>
      <c r="J15" s="17">
        <f t="shared" si="0"/>
        <v>0</v>
      </c>
      <c r="K15" s="18"/>
      <c r="L15" s="17">
        <f t="shared" si="1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2" t="str">
        <f t="shared" si="2"/>
        <v>　</v>
      </c>
      <c r="H16" s="15"/>
      <c r="I16" s="16"/>
      <c r="J16" s="17">
        <f t="shared" si="0"/>
        <v>0</v>
      </c>
      <c r="K16" s="18"/>
      <c r="L16" s="17">
        <f t="shared" si="1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2" t="str">
        <f t="shared" si="2"/>
        <v>　</v>
      </c>
      <c r="H17" s="15"/>
      <c r="I17" s="16"/>
      <c r="J17" s="17">
        <f t="shared" si="0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2" t="str">
        <f t="shared" si="2"/>
        <v>　</v>
      </c>
      <c r="H18" s="15"/>
      <c r="I18" s="16"/>
      <c r="J18" s="17">
        <f t="shared" si="0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2" t="str">
        <f t="shared" si="2"/>
        <v>　</v>
      </c>
      <c r="H19" s="15"/>
      <c r="I19" s="16"/>
      <c r="J19" s="17">
        <f t="shared" si="0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2" t="str">
        <f t="shared" si="2"/>
        <v>　</v>
      </c>
      <c r="H20" s="15"/>
      <c r="I20" s="16"/>
      <c r="J20" s="17">
        <f t="shared" si="0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2" t="str">
        <f t="shared" si="2"/>
        <v>　</v>
      </c>
      <c r="H21" s="15"/>
      <c r="I21" s="16"/>
      <c r="J21" s="17">
        <f t="shared" si="0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2" t="str">
        <f t="shared" si="2"/>
        <v>　</v>
      </c>
      <c r="H22" s="15"/>
      <c r="I22" s="16"/>
      <c r="J22" s="17">
        <f t="shared" si="0"/>
        <v>0</v>
      </c>
      <c r="K22" s="18"/>
      <c r="L22" s="17">
        <f t="shared" si="1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48</v>
      </c>
      <c r="C23" s="33"/>
      <c r="D23" s="33"/>
      <c r="E23" s="33"/>
      <c r="F23" s="123"/>
      <c r="G23" s="124"/>
      <c r="H23" s="124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3"/>
      <c r="G25" s="3"/>
      <c r="H25" s="38" t="s">
        <v>27</v>
      </c>
      <c r="I25" s="39">
        <v>1E-3</v>
      </c>
      <c r="J25" s="42" t="s">
        <v>62</v>
      </c>
      <c r="K25" s="38" t="s">
        <v>26</v>
      </c>
      <c r="L25" s="40">
        <f>L23</f>
        <v>0</v>
      </c>
      <c r="M25" s="41" t="str">
        <f>IF(L25&gt;=0.4,"≧ 0.40㎥ OK","&lt; 0.40㎥ NG!")</f>
        <v>&lt; 0.40㎥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28</v>
      </c>
      <c r="L26" s="43">
        <f>ROUNDDOWN(L25/(I25/1000),4)</f>
        <v>0</v>
      </c>
      <c r="M26" s="44" t="str">
        <f>IF(L26&gt;=0.04,"≧ 0.04㎥/m OK","&lt; 0.04㎥/m NG!")</f>
        <v>&lt; 0.04㎥/m NG!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2" t="s">
        <v>67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8" t="s">
        <v>35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8" t="s">
        <v>75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56</v>
      </c>
      <c r="D30" s="5"/>
      <c r="E30" s="55" t="s">
        <v>96</v>
      </c>
      <c r="F30" s="3"/>
      <c r="G30" s="5"/>
      <c r="H30" s="6"/>
      <c r="I30" s="6"/>
      <c r="J30" s="6"/>
      <c r="K30" s="3"/>
      <c r="L30" s="3"/>
      <c r="M30" s="3"/>
      <c r="N30" s="55" t="s">
        <v>57</v>
      </c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2" t="s">
        <v>82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1">
    <mergeCell ref="C31:N31"/>
    <mergeCell ref="C29:N29"/>
    <mergeCell ref="H4:K4"/>
    <mergeCell ref="C28:N28"/>
    <mergeCell ref="B6:B7"/>
    <mergeCell ref="B4:C4"/>
    <mergeCell ref="X6:X7"/>
    <mergeCell ref="F7:H7"/>
    <mergeCell ref="F23:H23"/>
    <mergeCell ref="C27:N27"/>
    <mergeCell ref="K6:K7"/>
    <mergeCell ref="L6:L7"/>
    <mergeCell ref="M6:M7"/>
    <mergeCell ref="N6:N7"/>
    <mergeCell ref="T6:T7"/>
    <mergeCell ref="V6:V7"/>
    <mergeCell ref="C6:C7"/>
    <mergeCell ref="E6:E7"/>
    <mergeCell ref="D6:D7"/>
    <mergeCell ref="F6:I6"/>
    <mergeCell ref="J6:J7"/>
  </mergeCells>
  <phoneticPr fontId="1"/>
  <dataValidations count="4">
    <dataValidation type="list" allowBlank="1" showInputMessage="1" showErrorMessage="1" sqref="M8:M22">
      <formula1>$X$8:$X$15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E34:E1048576 E25:E26 E2">
      <formula1>$T$6:$T$10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0"/>
  <sheetViews>
    <sheetView zoomScale="90" zoomScaleNormal="90" workbookViewId="0">
      <selection activeCell="H4" sqref="H4:K4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97</v>
      </c>
      <c r="C3" s="5"/>
      <c r="D3" s="6"/>
      <c r="E3" s="5"/>
      <c r="F3" s="6" t="s">
        <v>101</v>
      </c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13" t="s">
        <v>94</v>
      </c>
      <c r="C4" s="113"/>
      <c r="D4" s="7" t="s">
        <v>115</v>
      </c>
      <c r="E4" s="7"/>
      <c r="F4" s="117" t="s">
        <v>31</v>
      </c>
      <c r="G4" s="117"/>
      <c r="H4" s="118" t="s">
        <v>90</v>
      </c>
      <c r="I4" s="118"/>
      <c r="J4" s="118"/>
      <c r="K4" s="11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4" t="s">
        <v>46</v>
      </c>
      <c r="C6" s="116" t="s">
        <v>51</v>
      </c>
      <c r="D6" s="116" t="s">
        <v>73</v>
      </c>
      <c r="E6" s="116" t="s">
        <v>74</v>
      </c>
      <c r="F6" s="119" t="s">
        <v>77</v>
      </c>
      <c r="G6" s="120"/>
      <c r="H6" s="112"/>
      <c r="I6" s="121"/>
      <c r="J6" s="108" t="s">
        <v>78</v>
      </c>
      <c r="K6" s="116" t="s">
        <v>65</v>
      </c>
      <c r="L6" s="108" t="s">
        <v>87</v>
      </c>
      <c r="M6" s="108" t="s">
        <v>66</v>
      </c>
      <c r="N6" s="108" t="s">
        <v>49</v>
      </c>
      <c r="O6" s="3"/>
      <c r="P6" s="3"/>
      <c r="Q6" s="3"/>
      <c r="R6" s="9"/>
      <c r="S6" s="3"/>
      <c r="T6" s="126" t="s">
        <v>83</v>
      </c>
      <c r="U6" s="3"/>
      <c r="V6" s="129" t="s">
        <v>84</v>
      </c>
      <c r="W6" s="3"/>
      <c r="X6" s="126" t="s">
        <v>88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5"/>
      <c r="C7" s="110"/>
      <c r="D7" s="110"/>
      <c r="E7" s="110"/>
      <c r="F7" s="111" t="s">
        <v>50</v>
      </c>
      <c r="G7" s="112"/>
      <c r="H7" s="112"/>
      <c r="I7" s="10" t="s">
        <v>47</v>
      </c>
      <c r="J7" s="109"/>
      <c r="K7" s="110"/>
      <c r="L7" s="109"/>
      <c r="M7" s="110"/>
      <c r="N7" s="109"/>
      <c r="O7" s="3"/>
      <c r="P7" s="3"/>
      <c r="Q7" s="3"/>
      <c r="R7" s="9"/>
      <c r="S7" s="3"/>
      <c r="T7" s="127"/>
      <c r="U7" s="3"/>
      <c r="V7" s="130"/>
      <c r="W7" s="3"/>
      <c r="X7" s="127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37</v>
      </c>
      <c r="D8" s="12" t="s">
        <v>20</v>
      </c>
      <c r="E8" s="12" t="s">
        <v>63</v>
      </c>
      <c r="F8" s="13">
        <v>36</v>
      </c>
      <c r="G8" s="72" t="str">
        <f t="shared" ref="G8:G17" si="0">IF(E8="角・平","×",IF(E8="二つ割","Φ",IF(E8="丸太","Φ","　")))</f>
        <v>×</v>
      </c>
      <c r="H8" s="15">
        <v>120</v>
      </c>
      <c r="I8" s="16">
        <v>3728</v>
      </c>
      <c r="J8" s="17">
        <f t="shared" ref="J8:J17" si="1">IF(E8="角・平",ROUNDDOWN(F8/1000*H8/1000*I8/1000,4),IF(E8="二つ割",ROUNDDOWN(PI()*(F8/1000/2)^2/2*I8/1000,4),ROUNDDOWN(PI()*(F8/1000/2)^2*I8/1000,4)))</f>
        <v>1.61E-2</v>
      </c>
      <c r="K8" s="18">
        <v>15</v>
      </c>
      <c r="L8" s="17">
        <f>ROUNDDOWN(J8*K8,4)</f>
        <v>0.24149999999999999</v>
      </c>
      <c r="M8" s="19" t="s">
        <v>10</v>
      </c>
      <c r="N8" s="20" t="s">
        <v>39</v>
      </c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11" t="s">
        <v>38</v>
      </c>
      <c r="D9" s="12" t="s">
        <v>20</v>
      </c>
      <c r="E9" s="12" t="s">
        <v>63</v>
      </c>
      <c r="F9" s="13">
        <v>36</v>
      </c>
      <c r="G9" s="72" t="str">
        <f t="shared" si="0"/>
        <v>×</v>
      </c>
      <c r="H9" s="15">
        <v>89</v>
      </c>
      <c r="I9" s="16">
        <v>3728</v>
      </c>
      <c r="J9" s="17">
        <f t="shared" si="1"/>
        <v>1.1900000000000001E-2</v>
      </c>
      <c r="K9" s="18">
        <v>1</v>
      </c>
      <c r="L9" s="17">
        <f t="shared" ref="L9:L16" si="2">ROUNDDOWN(J9*K9,4)</f>
        <v>1.1900000000000001E-2</v>
      </c>
      <c r="M9" s="19" t="s">
        <v>10</v>
      </c>
      <c r="N9" s="20" t="s">
        <v>98</v>
      </c>
      <c r="O9" s="3"/>
      <c r="P9" s="3"/>
      <c r="Q9" s="3"/>
      <c r="R9" s="21"/>
      <c r="S9" s="6"/>
      <c r="T9" s="22" t="s">
        <v>2</v>
      </c>
      <c r="U9" s="3"/>
      <c r="V9" s="22" t="s">
        <v>55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93</v>
      </c>
      <c r="D10" s="12" t="s">
        <v>20</v>
      </c>
      <c r="E10" s="12" t="s">
        <v>63</v>
      </c>
      <c r="F10" s="13">
        <v>36</v>
      </c>
      <c r="G10" s="72" t="str">
        <f t="shared" si="0"/>
        <v>×</v>
      </c>
      <c r="H10" s="15">
        <v>140</v>
      </c>
      <c r="I10" s="16">
        <v>3800</v>
      </c>
      <c r="J10" s="17">
        <f t="shared" si="1"/>
        <v>1.9099999999999999E-2</v>
      </c>
      <c r="K10" s="18">
        <v>1</v>
      </c>
      <c r="L10" s="17">
        <f t="shared" si="2"/>
        <v>1.9099999999999999E-2</v>
      </c>
      <c r="M10" s="19" t="s">
        <v>10</v>
      </c>
      <c r="N10" s="20" t="s">
        <v>39</v>
      </c>
      <c r="O10" s="3"/>
      <c r="P10" s="3"/>
      <c r="Q10" s="3"/>
      <c r="R10" s="21"/>
      <c r="S10" s="6"/>
      <c r="T10" s="22" t="s">
        <v>3</v>
      </c>
      <c r="U10" s="3"/>
      <c r="V10" s="22" t="s">
        <v>54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93</v>
      </c>
      <c r="D11" s="12" t="s">
        <v>20</v>
      </c>
      <c r="E11" s="12" t="s">
        <v>63</v>
      </c>
      <c r="F11" s="13">
        <v>36</v>
      </c>
      <c r="G11" s="72" t="str">
        <f t="shared" si="0"/>
        <v>×</v>
      </c>
      <c r="H11" s="15">
        <v>140</v>
      </c>
      <c r="I11" s="16">
        <v>1964</v>
      </c>
      <c r="J11" s="17">
        <f t="shared" si="1"/>
        <v>9.7999999999999997E-3</v>
      </c>
      <c r="K11" s="24">
        <v>2</v>
      </c>
      <c r="L11" s="17">
        <f t="shared" si="2"/>
        <v>1.9599999999999999E-2</v>
      </c>
      <c r="M11" s="19" t="s">
        <v>10</v>
      </c>
      <c r="N11" s="20" t="s">
        <v>98</v>
      </c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3" t="s">
        <v>30</v>
      </c>
      <c r="D12" s="12" t="s">
        <v>19</v>
      </c>
      <c r="E12" s="12" t="s">
        <v>63</v>
      </c>
      <c r="F12" s="13">
        <v>90</v>
      </c>
      <c r="G12" s="72" t="str">
        <f t="shared" si="0"/>
        <v>×</v>
      </c>
      <c r="H12" s="15">
        <v>90</v>
      </c>
      <c r="I12" s="16">
        <v>1964</v>
      </c>
      <c r="J12" s="17">
        <f t="shared" si="1"/>
        <v>1.5900000000000001E-2</v>
      </c>
      <c r="K12" s="24">
        <v>5</v>
      </c>
      <c r="L12" s="17">
        <f t="shared" si="2"/>
        <v>7.9500000000000001E-2</v>
      </c>
      <c r="M12" s="19" t="s">
        <v>40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7" t="s">
        <v>29</v>
      </c>
      <c r="D13" s="12" t="s">
        <v>20</v>
      </c>
      <c r="E13" s="12" t="s">
        <v>63</v>
      </c>
      <c r="F13" s="13">
        <v>90</v>
      </c>
      <c r="G13" s="72" t="str">
        <f t="shared" si="0"/>
        <v>×</v>
      </c>
      <c r="H13" s="15">
        <v>90</v>
      </c>
      <c r="I13" s="16">
        <v>324</v>
      </c>
      <c r="J13" s="17">
        <f t="shared" si="1"/>
        <v>2.5999999999999999E-3</v>
      </c>
      <c r="K13" s="18">
        <v>15</v>
      </c>
      <c r="L13" s="17">
        <f t="shared" si="2"/>
        <v>3.9E-2</v>
      </c>
      <c r="M13" s="19" t="s">
        <v>41</v>
      </c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48</v>
      </c>
      <c r="C18" s="61"/>
      <c r="D18" s="61"/>
      <c r="E18" s="61"/>
      <c r="F18" s="123"/>
      <c r="G18" s="124"/>
      <c r="H18" s="124"/>
      <c r="I18" s="34"/>
      <c r="J18" s="34"/>
      <c r="K18" s="35"/>
      <c r="L18" s="17">
        <f>SUM(L8:L17)</f>
        <v>0.41060000000000002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 t="s">
        <v>92</v>
      </c>
      <c r="C23" s="3"/>
      <c r="D23" s="3"/>
      <c r="E23" s="3"/>
      <c r="F23" s="3"/>
      <c r="G23" s="3"/>
      <c r="H23" s="38"/>
      <c r="I23" s="60" t="s">
        <v>43</v>
      </c>
      <c r="J23" s="58"/>
      <c r="K23" s="38" t="s">
        <v>91</v>
      </c>
      <c r="L23" s="40">
        <f>L18</f>
        <v>0.41060000000000002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50"/>
      <c r="C24" s="2" t="s">
        <v>17</v>
      </c>
      <c r="D24" s="3"/>
      <c r="E24" s="3"/>
      <c r="F24" s="3"/>
      <c r="G24" s="3"/>
      <c r="H24" s="3"/>
      <c r="I24" s="3"/>
      <c r="J24" s="3"/>
      <c r="K24" s="38"/>
      <c r="L24" s="45"/>
      <c r="M24" s="46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51"/>
      <c r="C25" s="2" t="s">
        <v>72</v>
      </c>
      <c r="D25" s="52"/>
      <c r="E25" s="52"/>
      <c r="F25" s="52"/>
      <c r="G25" s="52"/>
      <c r="H25" s="52"/>
      <c r="I25" s="52"/>
      <c r="J25" s="52"/>
      <c r="K25" s="53"/>
      <c r="L25" s="45"/>
      <c r="M25" s="46"/>
      <c r="N25" s="5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customFormat="1" ht="18" customHeight="1" x14ac:dyDescent="0.4">
      <c r="A26" s="6"/>
      <c r="B26" s="54" t="s">
        <v>12</v>
      </c>
      <c r="C26" s="122" t="s">
        <v>67</v>
      </c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customFormat="1" ht="18" customHeight="1" x14ac:dyDescent="0.4">
      <c r="A27" s="6"/>
      <c r="B27" s="5"/>
      <c r="C27" s="128" t="s">
        <v>35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customFormat="1" ht="18" customHeight="1" x14ac:dyDescent="0.4">
      <c r="A28" s="6"/>
      <c r="B28" s="5"/>
      <c r="C28" s="128" t="s">
        <v>75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customFormat="1" ht="17.25" customHeight="1" x14ac:dyDescent="0.4">
      <c r="A29" s="6"/>
      <c r="B29" s="5"/>
      <c r="C29" s="62" t="s">
        <v>56</v>
      </c>
      <c r="D29" s="5"/>
      <c r="E29" s="62"/>
      <c r="F29" s="62" t="s">
        <v>15</v>
      </c>
      <c r="G29" s="5"/>
      <c r="H29" s="6"/>
      <c r="I29" s="6"/>
      <c r="J29" s="6"/>
      <c r="K29" s="3"/>
      <c r="L29" s="3"/>
      <c r="M29" s="3"/>
      <c r="N29" s="1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customFormat="1" ht="30" customHeight="1" x14ac:dyDescent="0.4">
      <c r="A30" s="6"/>
      <c r="B30" s="5"/>
      <c r="C30" s="122" t="s">
        <v>89</v>
      </c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customFormat="1" ht="0.75" customHeight="1" x14ac:dyDescent="0.4">
      <c r="A31" s="6"/>
      <c r="B31" s="3"/>
      <c r="C31" s="3"/>
      <c r="D31" s="6"/>
      <c r="E31" s="6"/>
      <c r="F31" s="6"/>
      <c r="G31" s="38"/>
      <c r="H31" s="56"/>
      <c r="I31" s="42"/>
      <c r="J31" s="6"/>
      <c r="K31" s="3"/>
      <c r="L31" s="3"/>
      <c r="M31" s="6"/>
      <c r="N31" s="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customFormat="1" ht="18" customHeight="1" x14ac:dyDescent="0.4">
      <c r="A32" s="6"/>
      <c r="B32" s="3"/>
      <c r="C32" s="3"/>
      <c r="D32" s="6"/>
      <c r="E32" s="6"/>
      <c r="F32" s="6"/>
      <c r="G32" s="6"/>
      <c r="H32" s="6"/>
      <c r="I32" s="6"/>
      <c r="J32" s="6"/>
      <c r="K32" s="6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</sheetData>
  <mergeCells count="22">
    <mergeCell ref="V6:V7"/>
    <mergeCell ref="X6:X7"/>
    <mergeCell ref="B4:C4"/>
    <mergeCell ref="F4:G4"/>
    <mergeCell ref="H4:K4"/>
    <mergeCell ref="B6:B7"/>
    <mergeCell ref="C6:C7"/>
    <mergeCell ref="D6:D7"/>
    <mergeCell ref="E6:E7"/>
    <mergeCell ref="F6:I6"/>
    <mergeCell ref="J6:J7"/>
    <mergeCell ref="K6:K7"/>
    <mergeCell ref="C30:N30"/>
    <mergeCell ref="L6:L7"/>
    <mergeCell ref="M6:M7"/>
    <mergeCell ref="N6:N7"/>
    <mergeCell ref="T6:T7"/>
    <mergeCell ref="F7:H7"/>
    <mergeCell ref="F18:H18"/>
    <mergeCell ref="C26:N26"/>
    <mergeCell ref="C27:N27"/>
    <mergeCell ref="C28:N28"/>
  </mergeCells>
  <phoneticPr fontId="1"/>
  <dataValidations count="4">
    <dataValidation type="list" allowBlank="1" showInputMessage="1" showErrorMessage="1" sqref="M8:M17">
      <formula1>$X$8:$X$15</formula1>
    </dataValidation>
    <dataValidation type="list" allowBlank="1" showInputMessage="1" showErrorMessage="1" sqref="E8:E17">
      <formula1>$V$8:$V$11</formula1>
    </dataValidation>
    <dataValidation type="list" allowBlank="1" showInputMessage="1" showErrorMessage="1" sqref="E33:E1048576 E24:E25">
      <formula1>$V$6:$V$10</formula1>
    </dataValidation>
    <dataValidation type="list" allowBlank="1" showInputMessage="1" showErrorMessage="1" sqref="D8:D17">
      <formula1>$T$8:$T$15</formula1>
    </dataValidation>
  </dataValidations>
  <pageMargins left="0.7" right="0.7" top="0.75" bottom="0.75" header="0.3" footer="0.3"/>
  <pageSetup paperSize="9" scale="9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tabSelected="1" zoomScale="90" zoomScaleNormal="90" workbookViewId="0">
      <selection activeCell="B1" sqref="B1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86</v>
      </c>
      <c r="C3" s="5"/>
      <c r="D3" s="6"/>
      <c r="E3" s="5"/>
      <c r="F3" s="6"/>
      <c r="G3" s="6"/>
      <c r="H3" s="3" t="s">
        <v>124</v>
      </c>
      <c r="I3" s="3"/>
      <c r="J3" s="3"/>
      <c r="K3" s="3"/>
      <c r="L3" s="10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13" t="s">
        <v>94</v>
      </c>
      <c r="C4" s="113"/>
      <c r="D4" s="7"/>
      <c r="E4" s="3"/>
      <c r="F4" s="3"/>
      <c r="G4" s="59" t="s">
        <v>31</v>
      </c>
      <c r="H4" s="118"/>
      <c r="I4" s="118"/>
      <c r="J4" s="118"/>
      <c r="K4" s="11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107" t="s">
        <v>121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4" t="s">
        <v>46</v>
      </c>
      <c r="C6" s="116" t="s">
        <v>51</v>
      </c>
      <c r="D6" s="116" t="s">
        <v>73</v>
      </c>
      <c r="E6" s="116" t="s">
        <v>74</v>
      </c>
      <c r="F6" s="119" t="s">
        <v>77</v>
      </c>
      <c r="G6" s="120"/>
      <c r="H6" s="112"/>
      <c r="I6" s="121"/>
      <c r="J6" s="131" t="s">
        <v>103</v>
      </c>
      <c r="K6" s="116" t="s">
        <v>65</v>
      </c>
      <c r="L6" s="108" t="s">
        <v>87</v>
      </c>
      <c r="M6" s="108" t="s">
        <v>66</v>
      </c>
      <c r="N6" s="108" t="s">
        <v>49</v>
      </c>
      <c r="O6" s="3"/>
      <c r="P6" s="3"/>
      <c r="Q6" s="3"/>
      <c r="R6" s="9"/>
      <c r="S6" s="3"/>
      <c r="T6" s="129" t="s">
        <v>52</v>
      </c>
      <c r="U6" s="3"/>
      <c r="V6" s="126" t="s">
        <v>44</v>
      </c>
      <c r="W6" s="3"/>
      <c r="X6" s="126" t="s">
        <v>88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5"/>
      <c r="C7" s="110"/>
      <c r="D7" s="110"/>
      <c r="E7" s="110"/>
      <c r="F7" s="111" t="s">
        <v>50</v>
      </c>
      <c r="G7" s="112"/>
      <c r="H7" s="112"/>
      <c r="I7" s="10" t="s">
        <v>47</v>
      </c>
      <c r="J7" s="132"/>
      <c r="K7" s="110"/>
      <c r="L7" s="109"/>
      <c r="M7" s="110"/>
      <c r="N7" s="109"/>
      <c r="O7" s="3"/>
      <c r="P7" s="3"/>
      <c r="Q7" s="3"/>
      <c r="R7" s="9"/>
      <c r="S7" s="3"/>
      <c r="T7" s="130"/>
      <c r="U7" s="3"/>
      <c r="V7" s="127"/>
      <c r="W7" s="3"/>
      <c r="X7" s="127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 t="s">
        <v>116</v>
      </c>
      <c r="D8" s="12"/>
      <c r="E8" s="12" t="s">
        <v>63</v>
      </c>
      <c r="F8" s="13">
        <v>90</v>
      </c>
      <c r="G8" s="72" t="str">
        <f t="shared" ref="G8:G22" si="0">IF(E8="角・平","×",IF(E8="二つ割","Φ",IF(E8="丸太","Φ","　")))</f>
        <v>×</v>
      </c>
      <c r="H8" s="15">
        <v>90</v>
      </c>
      <c r="I8" s="16">
        <v>270</v>
      </c>
      <c r="J8" s="17">
        <f t="shared" ref="J8:J22" si="1">IF(E8="角・平",ROUNDDOWN(F8/1000*H8/1000*I8/1000,4),IF(E8="二つ割",ROUNDDOWN(PI()*(F8/1000/2)^2/2*I8/1000,4),ROUNDDOWN(PI()*(F8/1000/2)^2*I8/1000,4)))</f>
        <v>2.0999999999999999E-3</v>
      </c>
      <c r="K8" s="18">
        <v>24</v>
      </c>
      <c r="L8" s="17">
        <f>ROUNDDOWN(J8*K8,4)</f>
        <v>5.04E-2</v>
      </c>
      <c r="M8" s="19" t="s">
        <v>22</v>
      </c>
      <c r="N8" s="20"/>
      <c r="O8" s="3"/>
      <c r="P8" s="3"/>
      <c r="Q8" s="3"/>
      <c r="R8" s="21"/>
      <c r="S8" s="3"/>
      <c r="T8" s="22" t="s">
        <v>53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 t="s">
        <v>117</v>
      </c>
      <c r="D9" s="12"/>
      <c r="E9" s="12" t="s">
        <v>63</v>
      </c>
      <c r="F9" s="13">
        <v>90</v>
      </c>
      <c r="G9" s="72" t="str">
        <f t="shared" si="0"/>
        <v>×</v>
      </c>
      <c r="H9" s="15">
        <v>90</v>
      </c>
      <c r="I9" s="16">
        <v>2855</v>
      </c>
      <c r="J9" s="17">
        <f t="shared" si="1"/>
        <v>2.3099999999999999E-2</v>
      </c>
      <c r="K9" s="18">
        <v>6</v>
      </c>
      <c r="L9" s="17">
        <f t="shared" ref="L9:L22" si="2">ROUNDDOWN(J9*K9,4)</f>
        <v>0.1386</v>
      </c>
      <c r="M9" s="19" t="s">
        <v>23</v>
      </c>
      <c r="N9" s="20"/>
      <c r="O9" s="3"/>
      <c r="P9" s="3"/>
      <c r="Q9" s="3"/>
      <c r="R9" s="21"/>
      <c r="S9" s="3"/>
      <c r="T9" s="22" t="s">
        <v>54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 t="s">
        <v>118</v>
      </c>
      <c r="D10" s="12"/>
      <c r="E10" s="12" t="s">
        <v>63</v>
      </c>
      <c r="F10" s="13">
        <v>40</v>
      </c>
      <c r="G10" s="72" t="str">
        <f t="shared" si="0"/>
        <v>×</v>
      </c>
      <c r="H10" s="15">
        <v>105</v>
      </c>
      <c r="I10" s="16">
        <v>4640</v>
      </c>
      <c r="J10" s="17">
        <f t="shared" si="1"/>
        <v>1.9400000000000001E-2</v>
      </c>
      <c r="K10" s="18">
        <v>26</v>
      </c>
      <c r="L10" s="17">
        <f t="shared" si="2"/>
        <v>0.50439999999999996</v>
      </c>
      <c r="M10" s="19" t="s">
        <v>23</v>
      </c>
      <c r="N10" s="20"/>
      <c r="O10" s="3"/>
      <c r="P10" s="3"/>
      <c r="Q10" s="3"/>
      <c r="R10" s="21"/>
      <c r="S10" s="3"/>
      <c r="T10" s="22" t="s">
        <v>55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 t="s">
        <v>119</v>
      </c>
      <c r="D11" s="12"/>
      <c r="E11" s="12" t="s">
        <v>63</v>
      </c>
      <c r="F11" s="13">
        <v>30</v>
      </c>
      <c r="G11" s="72" t="str">
        <f t="shared" si="0"/>
        <v>×</v>
      </c>
      <c r="H11" s="15">
        <v>140</v>
      </c>
      <c r="I11" s="16">
        <v>2885</v>
      </c>
      <c r="J11" s="17">
        <f t="shared" si="1"/>
        <v>1.21E-2</v>
      </c>
      <c r="K11" s="24">
        <v>2</v>
      </c>
      <c r="L11" s="17">
        <f t="shared" si="2"/>
        <v>2.4199999999999999E-2</v>
      </c>
      <c r="M11" s="19" t="s">
        <v>10</v>
      </c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 t="s">
        <v>119</v>
      </c>
      <c r="D12" s="12"/>
      <c r="E12" s="12" t="s">
        <v>63</v>
      </c>
      <c r="F12" s="13">
        <v>30</v>
      </c>
      <c r="G12" s="72" t="str">
        <f t="shared" si="0"/>
        <v>×</v>
      </c>
      <c r="H12" s="15">
        <v>140</v>
      </c>
      <c r="I12" s="16">
        <v>4700</v>
      </c>
      <c r="J12" s="17">
        <f t="shared" si="1"/>
        <v>1.9699999999999999E-2</v>
      </c>
      <c r="K12" s="24">
        <v>1</v>
      </c>
      <c r="L12" s="17">
        <f t="shared" si="2"/>
        <v>1.9699999999999999E-2</v>
      </c>
      <c r="M12" s="19" t="s">
        <v>10</v>
      </c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2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2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2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2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2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2" t="str">
        <f t="shared" si="0"/>
        <v>　</v>
      </c>
      <c r="H18" s="15"/>
      <c r="I18" s="16"/>
      <c r="J18" s="17">
        <f t="shared" si="1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2" t="str">
        <f t="shared" si="0"/>
        <v>　</v>
      </c>
      <c r="H19" s="15"/>
      <c r="I19" s="16"/>
      <c r="J19" s="17">
        <f t="shared" si="1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2" t="str">
        <f t="shared" si="0"/>
        <v>　</v>
      </c>
      <c r="H20" s="15"/>
      <c r="I20" s="16"/>
      <c r="J20" s="17">
        <f t="shared" si="1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2" t="str">
        <f t="shared" si="0"/>
        <v>　</v>
      </c>
      <c r="H21" s="15"/>
      <c r="I21" s="16"/>
      <c r="J21" s="17">
        <f t="shared" si="1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2" t="str">
        <f t="shared" si="0"/>
        <v>　</v>
      </c>
      <c r="H22" s="15"/>
      <c r="I22" s="16"/>
      <c r="J22" s="17">
        <f t="shared" si="1"/>
        <v>0</v>
      </c>
      <c r="K22" s="18"/>
      <c r="L22" s="17">
        <f t="shared" si="2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48</v>
      </c>
      <c r="C23" s="33"/>
      <c r="D23" s="33"/>
      <c r="E23" s="33"/>
      <c r="F23" s="123"/>
      <c r="G23" s="124"/>
      <c r="H23" s="124"/>
      <c r="I23" s="34"/>
      <c r="J23" s="34"/>
      <c r="K23" s="35"/>
      <c r="L23" s="17">
        <f>SUM(L8:L22)</f>
        <v>0.73730000000000007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33" t="s">
        <v>122</v>
      </c>
      <c r="G25" s="134"/>
      <c r="H25" s="134"/>
      <c r="I25" s="105">
        <v>12.42</v>
      </c>
      <c r="J25" s="42"/>
      <c r="K25" s="38" t="s">
        <v>120</v>
      </c>
      <c r="L25" s="40">
        <f>L23</f>
        <v>0.73730000000000007</v>
      </c>
      <c r="M25" s="41" t="str">
        <f>IF(L25&gt;=0.5,"≧ 0.50㎥ OK","&lt; 0.50㎥ NG!")</f>
        <v>≧ 0.50㎥ OK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123</v>
      </c>
      <c r="L26" s="43">
        <f>ROUNDDOWN(L25/(I25),4)</f>
        <v>5.9299999999999999E-2</v>
      </c>
      <c r="M26" s="44" t="str">
        <f>IF(L26&gt;=0.05,"≧ 0.05㎥/㎡ OK","&lt; 0.05㎥/㎡ NG!")</f>
        <v>≧ 0.05㎥/㎡ OK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2" t="s">
        <v>67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8" t="s">
        <v>35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8" t="s">
        <v>75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56</v>
      </c>
      <c r="D30" s="5"/>
      <c r="E30" s="55"/>
      <c r="F30" s="55" t="s">
        <v>15</v>
      </c>
      <c r="G30" s="5"/>
      <c r="H30" s="6"/>
      <c r="I30" s="6"/>
      <c r="J30" s="6"/>
      <c r="K30" s="3"/>
      <c r="L30" s="3"/>
      <c r="M30" s="3"/>
      <c r="N30" s="3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2" t="s">
        <v>89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C29:N29"/>
    <mergeCell ref="C31:N31"/>
    <mergeCell ref="V6:V7"/>
    <mergeCell ref="B4:C4"/>
    <mergeCell ref="F23:H23"/>
    <mergeCell ref="C27:N27"/>
    <mergeCell ref="C28:N28"/>
    <mergeCell ref="F25:H25"/>
    <mergeCell ref="X6:X7"/>
    <mergeCell ref="H4:K4"/>
    <mergeCell ref="B6:B7"/>
    <mergeCell ref="C6:C7"/>
    <mergeCell ref="D6:D7"/>
    <mergeCell ref="E6:E7"/>
    <mergeCell ref="F6:I6"/>
    <mergeCell ref="J6:J7"/>
    <mergeCell ref="K6:K7"/>
    <mergeCell ref="F7:H7"/>
    <mergeCell ref="L6:L7"/>
    <mergeCell ref="M6:M7"/>
    <mergeCell ref="N6:N7"/>
    <mergeCell ref="T6:T7"/>
  </mergeCells>
  <phoneticPr fontId="1"/>
  <dataValidations count="4">
    <dataValidation type="list" allowBlank="1" showInputMessage="1" showErrorMessage="1" sqref="E34:E1048576 E25:E26 E2">
      <formula1>$T$6:$T$10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M8:M22">
      <formula1>$X$8:$X$15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topLeftCell="C3" zoomScale="80" zoomScaleNormal="80" workbookViewId="0">
      <selection activeCell="J8" sqref="J8"/>
    </sheetView>
  </sheetViews>
  <sheetFormatPr defaultRowHeight="13.5" x14ac:dyDescent="0.4"/>
  <cols>
    <col min="1" max="1" width="0.875" style="1" customWidth="1"/>
    <col min="2" max="2" width="4.37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0" ht="18" customHeight="1" x14ac:dyDescent="0.4">
      <c r="A1" s="3"/>
      <c r="B1" s="85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" customHeight="1" x14ac:dyDescent="0.4">
      <c r="A3" s="3"/>
      <c r="B3" s="99" t="s">
        <v>108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8" customHeight="1" x14ac:dyDescent="0.4">
      <c r="A4" s="3"/>
      <c r="B4" s="135" t="s">
        <v>94</v>
      </c>
      <c r="C4" s="135"/>
      <c r="D4" s="98" t="s">
        <v>109</v>
      </c>
      <c r="E4" s="3"/>
      <c r="F4" s="3"/>
      <c r="G4" s="96" t="s">
        <v>31</v>
      </c>
      <c r="H4" s="97" t="s">
        <v>32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" customHeight="1" x14ac:dyDescent="0.4">
      <c r="A5" s="3"/>
      <c r="B5" s="85" t="s">
        <v>107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" customHeight="1" x14ac:dyDescent="0.4">
      <c r="A6" s="3"/>
      <c r="B6" s="147" t="s">
        <v>46</v>
      </c>
      <c r="C6" s="145" t="s">
        <v>51</v>
      </c>
      <c r="D6" s="145" t="s">
        <v>73</v>
      </c>
      <c r="E6" s="145" t="s">
        <v>74</v>
      </c>
      <c r="F6" s="149" t="s">
        <v>102</v>
      </c>
      <c r="G6" s="150"/>
      <c r="H6" s="143"/>
      <c r="I6" s="151"/>
      <c r="J6" s="136" t="s">
        <v>103</v>
      </c>
      <c r="K6" s="145" t="s">
        <v>58</v>
      </c>
      <c r="L6" s="136" t="s">
        <v>104</v>
      </c>
      <c r="M6" s="136" t="s">
        <v>64</v>
      </c>
      <c r="N6" s="136" t="s">
        <v>49</v>
      </c>
      <c r="O6" s="3"/>
      <c r="P6" s="3"/>
      <c r="Q6" s="3"/>
      <c r="R6" s="9"/>
      <c r="S6" s="3"/>
      <c r="T6" s="126" t="s">
        <v>83</v>
      </c>
      <c r="U6" s="3"/>
      <c r="V6" s="129" t="s">
        <v>84</v>
      </c>
      <c r="W6" s="3"/>
      <c r="X6" s="140" t="s">
        <v>45</v>
      </c>
      <c r="Y6" s="3"/>
      <c r="Z6" s="3"/>
      <c r="AA6" s="3"/>
      <c r="AB6" s="3"/>
      <c r="AC6" s="3"/>
      <c r="AD6" s="3"/>
    </row>
    <row r="7" spans="1:30" ht="21" customHeight="1" x14ac:dyDescent="0.4">
      <c r="A7" s="3"/>
      <c r="B7" s="148"/>
      <c r="C7" s="146"/>
      <c r="D7" s="146"/>
      <c r="E7" s="146"/>
      <c r="F7" s="142" t="s">
        <v>50</v>
      </c>
      <c r="G7" s="143"/>
      <c r="H7" s="143"/>
      <c r="I7" s="63" t="s">
        <v>47</v>
      </c>
      <c r="J7" s="137"/>
      <c r="K7" s="146"/>
      <c r="L7" s="137"/>
      <c r="M7" s="146"/>
      <c r="N7" s="137"/>
      <c r="O7" s="3"/>
      <c r="P7" s="3"/>
      <c r="Q7" s="3"/>
      <c r="R7" s="9"/>
      <c r="S7" s="3"/>
      <c r="T7" s="127"/>
      <c r="U7" s="3"/>
      <c r="V7" s="130"/>
      <c r="W7" s="3"/>
      <c r="X7" s="141"/>
      <c r="Y7" s="3"/>
      <c r="Z7" s="3"/>
      <c r="AA7" s="3"/>
      <c r="AB7" s="3"/>
      <c r="AC7" s="3"/>
      <c r="AD7" s="3"/>
    </row>
    <row r="8" spans="1:30" ht="18" customHeight="1" x14ac:dyDescent="0.4">
      <c r="A8" s="3"/>
      <c r="B8" s="64">
        <v>1</v>
      </c>
      <c r="C8" s="65"/>
      <c r="D8" s="66"/>
      <c r="E8" s="66"/>
      <c r="F8" s="69"/>
      <c r="G8" s="72" t="str">
        <f t="shared" ref="G8:G39" si="0">IF(E8="角・平","×",IF(E8="二つ割","Φ",IF(E8="丸太","Φ","　")))</f>
        <v>　</v>
      </c>
      <c r="H8" s="70"/>
      <c r="I8" s="71"/>
      <c r="J8" s="73">
        <f t="shared" ref="J8:J39" si="1">IF(E8="角・平",ROUNDDOWN(F8/1000*H8/1000*I8/1000,4),IF(E8="二つ割",ROUNDDOWN(PI()*(F8/1000/2)^2/2*I8/1000,4),ROUNDDOWN(PI()*(F8/1000/2)^2*I8/1000,4)))</f>
        <v>0</v>
      </c>
      <c r="K8" s="74"/>
      <c r="L8" s="95">
        <f>ROUNDDOWN(J8*K8,4)</f>
        <v>0</v>
      </c>
      <c r="M8" s="75"/>
      <c r="N8" s="76"/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</row>
    <row r="9" spans="1:30" ht="18" customHeight="1" x14ac:dyDescent="0.4">
      <c r="A9" s="3"/>
      <c r="B9" s="64">
        <v>2</v>
      </c>
      <c r="C9" s="65"/>
      <c r="D9" s="66"/>
      <c r="E9" s="66"/>
      <c r="F9" s="69"/>
      <c r="G9" s="72" t="str">
        <f t="shared" si="0"/>
        <v>　</v>
      </c>
      <c r="H9" s="70"/>
      <c r="I9" s="71"/>
      <c r="J9" s="73">
        <f t="shared" si="1"/>
        <v>0</v>
      </c>
      <c r="K9" s="74"/>
      <c r="L9" s="95">
        <f t="shared" ref="L9:L16" si="2">ROUNDDOWN(J9*K9,4)</f>
        <v>0</v>
      </c>
      <c r="M9" s="75"/>
      <c r="N9" s="76"/>
      <c r="O9" s="3"/>
      <c r="P9" s="3"/>
      <c r="Q9" s="3"/>
      <c r="R9" s="21"/>
      <c r="S9" s="6"/>
      <c r="T9" s="22" t="s">
        <v>2</v>
      </c>
      <c r="U9" s="3"/>
      <c r="V9" s="22" t="s">
        <v>54</v>
      </c>
      <c r="W9" s="6"/>
      <c r="X9" s="22" t="s">
        <v>7</v>
      </c>
      <c r="Y9" s="3"/>
      <c r="Z9" s="3"/>
      <c r="AA9" s="3"/>
      <c r="AB9" s="3"/>
      <c r="AC9" s="3"/>
      <c r="AD9" s="3"/>
    </row>
    <row r="10" spans="1:30" ht="18" customHeight="1" x14ac:dyDescent="0.4">
      <c r="A10" s="3"/>
      <c r="B10" s="64">
        <v>3</v>
      </c>
      <c r="C10" s="65"/>
      <c r="D10" s="66"/>
      <c r="E10" s="66"/>
      <c r="F10" s="69"/>
      <c r="G10" s="72" t="str">
        <f t="shared" si="0"/>
        <v>　</v>
      </c>
      <c r="H10" s="70"/>
      <c r="I10" s="71"/>
      <c r="J10" s="73">
        <f t="shared" si="1"/>
        <v>0</v>
      </c>
      <c r="K10" s="74"/>
      <c r="L10" s="95">
        <f t="shared" si="2"/>
        <v>0</v>
      </c>
      <c r="M10" s="75"/>
      <c r="N10" s="76"/>
      <c r="O10" s="3"/>
      <c r="P10" s="3"/>
      <c r="Q10" s="3"/>
      <c r="R10" s="21"/>
      <c r="S10" s="6"/>
      <c r="T10" s="22" t="s">
        <v>3</v>
      </c>
      <c r="U10" s="3"/>
      <c r="V10" s="22" t="s">
        <v>55</v>
      </c>
      <c r="W10" s="6"/>
      <c r="X10" s="22" t="s">
        <v>8</v>
      </c>
      <c r="Y10" s="3"/>
      <c r="Z10" s="3"/>
      <c r="AA10" s="3"/>
      <c r="AB10" s="3"/>
      <c r="AC10" s="3"/>
      <c r="AD10" s="3"/>
    </row>
    <row r="11" spans="1:30" ht="18" customHeight="1" x14ac:dyDescent="0.4">
      <c r="A11" s="3"/>
      <c r="B11" s="64">
        <v>4</v>
      </c>
      <c r="C11" s="65"/>
      <c r="D11" s="66"/>
      <c r="E11" s="66"/>
      <c r="F11" s="69"/>
      <c r="G11" s="72" t="str">
        <f t="shared" si="0"/>
        <v>　</v>
      </c>
      <c r="H11" s="70" t="str">
        <f>IF(E11="角・平","",IF(E11="二つ割","1/2",""))</f>
        <v/>
      </c>
      <c r="I11" s="71"/>
      <c r="J11" s="73">
        <f t="shared" si="1"/>
        <v>0</v>
      </c>
      <c r="K11" s="77"/>
      <c r="L11" s="95">
        <f t="shared" si="2"/>
        <v>0</v>
      </c>
      <c r="M11" s="75"/>
      <c r="N11" s="78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</row>
    <row r="12" spans="1:30" ht="18" customHeight="1" x14ac:dyDescent="0.4">
      <c r="A12" s="3"/>
      <c r="B12" s="64">
        <v>5</v>
      </c>
      <c r="C12" s="65"/>
      <c r="D12" s="66"/>
      <c r="E12" s="66"/>
      <c r="F12" s="69"/>
      <c r="G12" s="72" t="str">
        <f t="shared" si="0"/>
        <v>　</v>
      </c>
      <c r="H12" s="70" t="str">
        <f>IF(E12="角・平","",IF(E12="二つ割","1/2",""))</f>
        <v/>
      </c>
      <c r="I12" s="71"/>
      <c r="J12" s="73">
        <f t="shared" si="1"/>
        <v>0</v>
      </c>
      <c r="K12" s="77"/>
      <c r="L12" s="95">
        <f t="shared" si="2"/>
        <v>0</v>
      </c>
      <c r="M12" s="75"/>
      <c r="N12" s="79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</row>
    <row r="13" spans="1:30" ht="18" customHeight="1" x14ac:dyDescent="0.4">
      <c r="A13" s="3"/>
      <c r="B13" s="64">
        <v>6</v>
      </c>
      <c r="C13" s="65"/>
      <c r="D13" s="66"/>
      <c r="E13" s="66"/>
      <c r="F13" s="69"/>
      <c r="G13" s="72" t="str">
        <f t="shared" si="0"/>
        <v>　</v>
      </c>
      <c r="H13" s="70"/>
      <c r="I13" s="71"/>
      <c r="J13" s="73">
        <f t="shared" si="1"/>
        <v>0</v>
      </c>
      <c r="K13" s="74"/>
      <c r="L13" s="95">
        <f t="shared" si="2"/>
        <v>0</v>
      </c>
      <c r="M13" s="75"/>
      <c r="N13" s="78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</row>
    <row r="14" spans="1:30" ht="18" customHeight="1" x14ac:dyDescent="0.4">
      <c r="A14" s="3"/>
      <c r="B14" s="64">
        <v>7</v>
      </c>
      <c r="C14" s="65"/>
      <c r="D14" s="66"/>
      <c r="E14" s="66"/>
      <c r="F14" s="69"/>
      <c r="G14" s="72" t="str">
        <f t="shared" si="0"/>
        <v>　</v>
      </c>
      <c r="H14" s="70"/>
      <c r="I14" s="71"/>
      <c r="J14" s="73">
        <f t="shared" si="1"/>
        <v>0</v>
      </c>
      <c r="K14" s="74"/>
      <c r="L14" s="95">
        <f>ROUNDDOWN(J14*K14,4)</f>
        <v>0</v>
      </c>
      <c r="M14" s="75"/>
      <c r="N14" s="76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</row>
    <row r="15" spans="1:30" ht="18" customHeight="1" x14ac:dyDescent="0.4">
      <c r="A15" s="3"/>
      <c r="B15" s="64">
        <v>8</v>
      </c>
      <c r="C15" s="65"/>
      <c r="D15" s="66"/>
      <c r="E15" s="66"/>
      <c r="F15" s="69"/>
      <c r="G15" s="72" t="str">
        <f t="shared" si="0"/>
        <v>　</v>
      </c>
      <c r="H15" s="70"/>
      <c r="I15" s="71"/>
      <c r="J15" s="73">
        <f t="shared" si="1"/>
        <v>0</v>
      </c>
      <c r="K15" s="74"/>
      <c r="L15" s="95">
        <f t="shared" si="2"/>
        <v>0</v>
      </c>
      <c r="M15" s="75"/>
      <c r="N15" s="76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</row>
    <row r="16" spans="1:30" ht="18" customHeight="1" x14ac:dyDescent="0.4">
      <c r="A16" s="3"/>
      <c r="B16" s="64">
        <v>9</v>
      </c>
      <c r="C16" s="65"/>
      <c r="D16" s="67"/>
      <c r="E16" s="66"/>
      <c r="F16" s="69"/>
      <c r="G16" s="72" t="str">
        <f t="shared" si="0"/>
        <v>　</v>
      </c>
      <c r="H16" s="70"/>
      <c r="I16" s="71"/>
      <c r="J16" s="73">
        <f t="shared" si="1"/>
        <v>0</v>
      </c>
      <c r="K16" s="74"/>
      <c r="L16" s="95">
        <f t="shared" si="2"/>
        <v>0</v>
      </c>
      <c r="M16" s="75"/>
      <c r="N16" s="7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8" customHeight="1" x14ac:dyDescent="0.4">
      <c r="A17" s="3"/>
      <c r="B17" s="64">
        <v>10</v>
      </c>
      <c r="C17" s="65"/>
      <c r="D17" s="66"/>
      <c r="E17" s="66"/>
      <c r="F17" s="69"/>
      <c r="G17" s="72" t="str">
        <f t="shared" si="0"/>
        <v>　</v>
      </c>
      <c r="H17" s="70"/>
      <c r="I17" s="71"/>
      <c r="J17" s="73">
        <f t="shared" si="1"/>
        <v>0</v>
      </c>
      <c r="K17" s="74"/>
      <c r="L17" s="95">
        <f>ROUNDDOWN(J17*K17,4)</f>
        <v>0</v>
      </c>
      <c r="M17" s="75"/>
      <c r="N17" s="76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</row>
    <row r="18" spans="1:30" ht="18" customHeight="1" x14ac:dyDescent="0.4">
      <c r="A18" s="3"/>
      <c r="B18" s="64">
        <v>11</v>
      </c>
      <c r="C18" s="65"/>
      <c r="D18" s="66"/>
      <c r="E18" s="66"/>
      <c r="F18" s="69"/>
      <c r="G18" s="72" t="str">
        <f t="shared" si="0"/>
        <v>　</v>
      </c>
      <c r="H18" s="70"/>
      <c r="I18" s="71"/>
      <c r="J18" s="73">
        <f t="shared" si="1"/>
        <v>0</v>
      </c>
      <c r="K18" s="74"/>
      <c r="L18" s="95">
        <f t="shared" ref="L18:L19" si="3">ROUNDDOWN(J18*K18,4)</f>
        <v>0</v>
      </c>
      <c r="M18" s="75"/>
      <c r="N18" s="76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</row>
    <row r="19" spans="1:30" ht="18" customHeight="1" x14ac:dyDescent="0.4">
      <c r="A19" s="3"/>
      <c r="B19" s="64">
        <v>12</v>
      </c>
      <c r="C19" s="65"/>
      <c r="D19" s="67"/>
      <c r="E19" s="66"/>
      <c r="F19" s="69"/>
      <c r="G19" s="72" t="str">
        <f t="shared" si="0"/>
        <v>　</v>
      </c>
      <c r="H19" s="70"/>
      <c r="I19" s="71"/>
      <c r="J19" s="73">
        <f t="shared" si="1"/>
        <v>0</v>
      </c>
      <c r="K19" s="74"/>
      <c r="L19" s="95">
        <f t="shared" si="3"/>
        <v>0</v>
      </c>
      <c r="M19" s="75"/>
      <c r="N19" s="76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</row>
    <row r="20" spans="1:30" ht="18" customHeight="1" x14ac:dyDescent="0.4">
      <c r="A20" s="3"/>
      <c r="B20" s="64">
        <v>13</v>
      </c>
      <c r="C20" s="65"/>
      <c r="D20" s="66"/>
      <c r="E20" s="66"/>
      <c r="F20" s="69"/>
      <c r="G20" s="72" t="str">
        <f t="shared" si="0"/>
        <v>　</v>
      </c>
      <c r="H20" s="70"/>
      <c r="I20" s="71"/>
      <c r="J20" s="73">
        <f t="shared" si="1"/>
        <v>0</v>
      </c>
      <c r="K20" s="74"/>
      <c r="L20" s="95">
        <f>ROUNDDOWN(J20*K20,4)</f>
        <v>0</v>
      </c>
      <c r="M20" s="75"/>
      <c r="N20" s="76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</row>
    <row r="21" spans="1:30" ht="18" customHeight="1" x14ac:dyDescent="0.4">
      <c r="A21" s="3"/>
      <c r="B21" s="64">
        <v>14</v>
      </c>
      <c r="C21" s="65"/>
      <c r="D21" s="66"/>
      <c r="E21" s="66"/>
      <c r="F21" s="69"/>
      <c r="G21" s="72" t="str">
        <f t="shared" si="0"/>
        <v>　</v>
      </c>
      <c r="H21" s="70"/>
      <c r="I21" s="71"/>
      <c r="J21" s="73">
        <f t="shared" si="1"/>
        <v>0</v>
      </c>
      <c r="K21" s="74"/>
      <c r="L21" s="95">
        <f t="shared" ref="L21:L22" si="4">ROUNDDOWN(J21*K21,4)</f>
        <v>0</v>
      </c>
      <c r="M21" s="75"/>
      <c r="N21" s="76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</row>
    <row r="22" spans="1:30" ht="18" customHeight="1" x14ac:dyDescent="0.4">
      <c r="A22" s="3"/>
      <c r="B22" s="64">
        <v>15</v>
      </c>
      <c r="C22" s="65"/>
      <c r="D22" s="66"/>
      <c r="E22" s="66"/>
      <c r="F22" s="69"/>
      <c r="G22" s="72" t="str">
        <f t="shared" si="0"/>
        <v>　</v>
      </c>
      <c r="H22" s="70"/>
      <c r="I22" s="71"/>
      <c r="J22" s="73">
        <f t="shared" si="1"/>
        <v>0</v>
      </c>
      <c r="K22" s="74"/>
      <c r="L22" s="95">
        <f t="shared" si="4"/>
        <v>0</v>
      </c>
      <c r="M22" s="75"/>
      <c r="N22" s="76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</row>
    <row r="23" spans="1:30" ht="18" customHeight="1" x14ac:dyDescent="0.4">
      <c r="A23" s="3"/>
      <c r="B23" s="64">
        <v>16</v>
      </c>
      <c r="C23" s="65"/>
      <c r="D23" s="66"/>
      <c r="E23" s="66"/>
      <c r="F23" s="69"/>
      <c r="G23" s="72" t="str">
        <f t="shared" si="0"/>
        <v>　</v>
      </c>
      <c r="H23" s="70"/>
      <c r="I23" s="71"/>
      <c r="J23" s="73">
        <f t="shared" si="1"/>
        <v>0</v>
      </c>
      <c r="K23" s="74"/>
      <c r="L23" s="95">
        <f t="shared" ref="L23:L36" si="5">ROUNDDOWN(J23*K23,4)</f>
        <v>0</v>
      </c>
      <c r="M23" s="75"/>
      <c r="N23" s="76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</row>
    <row r="24" spans="1:30" ht="18" customHeight="1" x14ac:dyDescent="0.4">
      <c r="A24" s="3"/>
      <c r="B24" s="64">
        <v>17</v>
      </c>
      <c r="C24" s="65"/>
      <c r="D24" s="66"/>
      <c r="E24" s="66"/>
      <c r="F24" s="69"/>
      <c r="G24" s="72" t="str">
        <f t="shared" si="0"/>
        <v>　</v>
      </c>
      <c r="H24" s="70"/>
      <c r="I24" s="71"/>
      <c r="J24" s="73">
        <f t="shared" si="1"/>
        <v>0</v>
      </c>
      <c r="K24" s="74"/>
      <c r="L24" s="95">
        <f t="shared" si="5"/>
        <v>0</v>
      </c>
      <c r="M24" s="75"/>
      <c r="N24" s="76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</row>
    <row r="25" spans="1:30" ht="18" customHeight="1" x14ac:dyDescent="0.4">
      <c r="A25" s="3"/>
      <c r="B25" s="64">
        <v>18</v>
      </c>
      <c r="C25" s="65"/>
      <c r="D25" s="66"/>
      <c r="E25" s="66"/>
      <c r="F25" s="69"/>
      <c r="G25" s="72" t="str">
        <f t="shared" si="0"/>
        <v>　</v>
      </c>
      <c r="H25" s="70"/>
      <c r="I25" s="71"/>
      <c r="J25" s="73">
        <f t="shared" si="1"/>
        <v>0</v>
      </c>
      <c r="K25" s="74"/>
      <c r="L25" s="95">
        <f t="shared" si="5"/>
        <v>0</v>
      </c>
      <c r="M25" s="75"/>
      <c r="N25" s="76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</row>
    <row r="26" spans="1:30" ht="18" customHeight="1" x14ac:dyDescent="0.4">
      <c r="A26" s="3"/>
      <c r="B26" s="64">
        <v>19</v>
      </c>
      <c r="C26" s="65"/>
      <c r="D26" s="66"/>
      <c r="E26" s="66"/>
      <c r="F26" s="69"/>
      <c r="G26" s="72" t="str">
        <f t="shared" si="0"/>
        <v>　</v>
      </c>
      <c r="H26" s="70"/>
      <c r="I26" s="71"/>
      <c r="J26" s="73">
        <f t="shared" si="1"/>
        <v>0</v>
      </c>
      <c r="K26" s="74"/>
      <c r="L26" s="95">
        <f t="shared" si="5"/>
        <v>0</v>
      </c>
      <c r="M26" s="75"/>
      <c r="N26" s="76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</row>
    <row r="27" spans="1:30" ht="18" customHeight="1" x14ac:dyDescent="0.4">
      <c r="A27" s="3"/>
      <c r="B27" s="64">
        <v>20</v>
      </c>
      <c r="C27" s="65"/>
      <c r="D27" s="66"/>
      <c r="E27" s="66"/>
      <c r="F27" s="69"/>
      <c r="G27" s="72" t="str">
        <f t="shared" si="0"/>
        <v>　</v>
      </c>
      <c r="H27" s="70"/>
      <c r="I27" s="71"/>
      <c r="J27" s="73">
        <f t="shared" si="1"/>
        <v>0</v>
      </c>
      <c r="K27" s="74"/>
      <c r="L27" s="95">
        <f t="shared" si="5"/>
        <v>0</v>
      </c>
      <c r="M27" s="75"/>
      <c r="N27" s="76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</row>
    <row r="28" spans="1:30" ht="18" customHeight="1" x14ac:dyDescent="0.4">
      <c r="A28" s="3"/>
      <c r="B28" s="64">
        <v>21</v>
      </c>
      <c r="C28" s="65"/>
      <c r="D28" s="66"/>
      <c r="E28" s="66"/>
      <c r="F28" s="69"/>
      <c r="G28" s="72" t="str">
        <f t="shared" si="0"/>
        <v>　</v>
      </c>
      <c r="H28" s="70"/>
      <c r="I28" s="71"/>
      <c r="J28" s="73">
        <f t="shared" si="1"/>
        <v>0</v>
      </c>
      <c r="K28" s="74"/>
      <c r="L28" s="95">
        <f t="shared" si="5"/>
        <v>0</v>
      </c>
      <c r="M28" s="75"/>
      <c r="N28" s="76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</row>
    <row r="29" spans="1:30" ht="18" customHeight="1" x14ac:dyDescent="0.4">
      <c r="A29" s="3"/>
      <c r="B29" s="64">
        <v>22</v>
      </c>
      <c r="C29" s="65"/>
      <c r="D29" s="66"/>
      <c r="E29" s="66"/>
      <c r="F29" s="69"/>
      <c r="G29" s="72" t="str">
        <f t="shared" si="0"/>
        <v>　</v>
      </c>
      <c r="H29" s="70"/>
      <c r="I29" s="71"/>
      <c r="J29" s="73">
        <f t="shared" si="1"/>
        <v>0</v>
      </c>
      <c r="K29" s="74"/>
      <c r="L29" s="95">
        <f t="shared" si="5"/>
        <v>0</v>
      </c>
      <c r="M29" s="75"/>
      <c r="N29" s="76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</row>
    <row r="30" spans="1:30" ht="18" customHeight="1" x14ac:dyDescent="0.4">
      <c r="A30" s="3"/>
      <c r="B30" s="64">
        <v>23</v>
      </c>
      <c r="C30" s="65"/>
      <c r="D30" s="66"/>
      <c r="E30" s="66"/>
      <c r="F30" s="69"/>
      <c r="G30" s="72" t="str">
        <f t="shared" si="0"/>
        <v>　</v>
      </c>
      <c r="H30" s="70"/>
      <c r="I30" s="71"/>
      <c r="J30" s="73">
        <f t="shared" si="1"/>
        <v>0</v>
      </c>
      <c r="K30" s="74"/>
      <c r="L30" s="95">
        <f t="shared" si="5"/>
        <v>0</v>
      </c>
      <c r="M30" s="75"/>
      <c r="N30" s="76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</row>
    <row r="31" spans="1:30" ht="18" customHeight="1" x14ac:dyDescent="0.4">
      <c r="A31" s="3"/>
      <c r="B31" s="64">
        <v>24</v>
      </c>
      <c r="C31" s="65"/>
      <c r="D31" s="66"/>
      <c r="E31" s="66"/>
      <c r="F31" s="69"/>
      <c r="G31" s="72" t="str">
        <f t="shared" si="0"/>
        <v>　</v>
      </c>
      <c r="H31" s="70"/>
      <c r="I31" s="71"/>
      <c r="J31" s="73">
        <f t="shared" si="1"/>
        <v>0</v>
      </c>
      <c r="K31" s="74"/>
      <c r="L31" s="95">
        <f t="shared" si="5"/>
        <v>0</v>
      </c>
      <c r="M31" s="75"/>
      <c r="N31" s="76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</row>
    <row r="32" spans="1:30" ht="18" customHeight="1" x14ac:dyDescent="0.4">
      <c r="A32" s="3"/>
      <c r="B32" s="64">
        <v>25</v>
      </c>
      <c r="C32" s="65"/>
      <c r="D32" s="66"/>
      <c r="E32" s="66"/>
      <c r="F32" s="69"/>
      <c r="G32" s="72" t="str">
        <f t="shared" si="0"/>
        <v>　</v>
      </c>
      <c r="H32" s="70"/>
      <c r="I32" s="71"/>
      <c r="J32" s="73">
        <f t="shared" si="1"/>
        <v>0</v>
      </c>
      <c r="K32" s="74"/>
      <c r="L32" s="95">
        <f t="shared" si="5"/>
        <v>0</v>
      </c>
      <c r="M32" s="75"/>
      <c r="N32" s="76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</row>
    <row r="33" spans="1:30" ht="18" customHeight="1" x14ac:dyDescent="0.4">
      <c r="A33" s="3"/>
      <c r="B33" s="64">
        <v>26</v>
      </c>
      <c r="C33" s="65"/>
      <c r="D33" s="66"/>
      <c r="E33" s="66"/>
      <c r="F33" s="69"/>
      <c r="G33" s="72" t="str">
        <f t="shared" si="0"/>
        <v>　</v>
      </c>
      <c r="H33" s="70"/>
      <c r="I33" s="71"/>
      <c r="J33" s="73">
        <f t="shared" si="1"/>
        <v>0</v>
      </c>
      <c r="K33" s="74"/>
      <c r="L33" s="95">
        <f t="shared" si="5"/>
        <v>0</v>
      </c>
      <c r="M33" s="75"/>
      <c r="N33" s="76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</row>
    <row r="34" spans="1:30" ht="18" customHeight="1" x14ac:dyDescent="0.4">
      <c r="A34" s="3"/>
      <c r="B34" s="64">
        <v>27</v>
      </c>
      <c r="C34" s="65"/>
      <c r="D34" s="66"/>
      <c r="E34" s="66"/>
      <c r="F34" s="69"/>
      <c r="G34" s="72" t="str">
        <f t="shared" si="0"/>
        <v>　</v>
      </c>
      <c r="H34" s="70"/>
      <c r="I34" s="71"/>
      <c r="J34" s="73">
        <f t="shared" si="1"/>
        <v>0</v>
      </c>
      <c r="K34" s="74"/>
      <c r="L34" s="95">
        <f t="shared" si="5"/>
        <v>0</v>
      </c>
      <c r="M34" s="75"/>
      <c r="N34" s="76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</row>
    <row r="35" spans="1:30" ht="18" customHeight="1" x14ac:dyDescent="0.4">
      <c r="A35" s="3"/>
      <c r="B35" s="64">
        <v>28</v>
      </c>
      <c r="C35" s="65"/>
      <c r="D35" s="66"/>
      <c r="E35" s="66"/>
      <c r="F35" s="69"/>
      <c r="G35" s="72" t="str">
        <f t="shared" si="0"/>
        <v>　</v>
      </c>
      <c r="H35" s="70"/>
      <c r="I35" s="71"/>
      <c r="J35" s="73">
        <f t="shared" si="1"/>
        <v>0</v>
      </c>
      <c r="K35" s="74"/>
      <c r="L35" s="95">
        <f t="shared" si="5"/>
        <v>0</v>
      </c>
      <c r="M35" s="75"/>
      <c r="N35" s="76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</row>
    <row r="36" spans="1:30" ht="18" customHeight="1" x14ac:dyDescent="0.4">
      <c r="A36" s="3"/>
      <c r="B36" s="64">
        <v>29</v>
      </c>
      <c r="C36" s="65"/>
      <c r="D36" s="66"/>
      <c r="E36" s="66"/>
      <c r="F36" s="69"/>
      <c r="G36" s="72" t="str">
        <f t="shared" si="0"/>
        <v>　</v>
      </c>
      <c r="H36" s="70"/>
      <c r="I36" s="71"/>
      <c r="J36" s="73">
        <f t="shared" si="1"/>
        <v>0</v>
      </c>
      <c r="K36" s="74"/>
      <c r="L36" s="95">
        <f t="shared" si="5"/>
        <v>0</v>
      </c>
      <c r="M36" s="75"/>
      <c r="N36" s="76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</row>
    <row r="37" spans="1:30" ht="18" customHeight="1" x14ac:dyDescent="0.4">
      <c r="A37" s="3"/>
      <c r="B37" s="64">
        <v>30</v>
      </c>
      <c r="C37" s="65"/>
      <c r="D37" s="66"/>
      <c r="E37" s="66"/>
      <c r="F37" s="69"/>
      <c r="G37" s="72" t="str">
        <f t="shared" si="0"/>
        <v>　</v>
      </c>
      <c r="H37" s="70"/>
      <c r="I37" s="71"/>
      <c r="J37" s="73">
        <f t="shared" si="1"/>
        <v>0</v>
      </c>
      <c r="K37" s="74"/>
      <c r="L37" s="95">
        <f t="shared" ref="L37:L46" si="6">ROUNDDOWN(J37*K37,4)</f>
        <v>0</v>
      </c>
      <c r="M37" s="75"/>
      <c r="N37" s="76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</row>
    <row r="38" spans="1:30" ht="18" customHeight="1" x14ac:dyDescent="0.4">
      <c r="A38" s="3"/>
      <c r="B38" s="64">
        <v>31</v>
      </c>
      <c r="C38" s="65"/>
      <c r="D38" s="66"/>
      <c r="E38" s="66"/>
      <c r="F38" s="69"/>
      <c r="G38" s="72" t="str">
        <f t="shared" si="0"/>
        <v>　</v>
      </c>
      <c r="H38" s="70"/>
      <c r="I38" s="71"/>
      <c r="J38" s="73">
        <f t="shared" si="1"/>
        <v>0</v>
      </c>
      <c r="K38" s="74"/>
      <c r="L38" s="95">
        <f t="shared" si="6"/>
        <v>0</v>
      </c>
      <c r="M38" s="75"/>
      <c r="N38" s="76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</row>
    <row r="39" spans="1:30" ht="18" customHeight="1" x14ac:dyDescent="0.4">
      <c r="A39" s="3"/>
      <c r="B39" s="64">
        <v>32</v>
      </c>
      <c r="C39" s="65"/>
      <c r="D39" s="66"/>
      <c r="E39" s="66"/>
      <c r="F39" s="69"/>
      <c r="G39" s="72" t="str">
        <f t="shared" si="0"/>
        <v>　</v>
      </c>
      <c r="H39" s="70"/>
      <c r="I39" s="71"/>
      <c r="J39" s="73">
        <f t="shared" si="1"/>
        <v>0</v>
      </c>
      <c r="K39" s="74"/>
      <c r="L39" s="95">
        <f t="shared" si="6"/>
        <v>0</v>
      </c>
      <c r="M39" s="75"/>
      <c r="N39" s="76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</row>
    <row r="40" spans="1:30" ht="18" customHeight="1" x14ac:dyDescent="0.4">
      <c r="A40" s="3"/>
      <c r="B40" s="64">
        <v>33</v>
      </c>
      <c r="C40" s="65"/>
      <c r="D40" s="66"/>
      <c r="E40" s="66"/>
      <c r="F40" s="69"/>
      <c r="G40" s="72" t="str">
        <f t="shared" ref="G40:G57" si="7">IF(E40="角・平","×",IF(E40="二つ割","Φ",IF(E40="丸太","Φ","　")))</f>
        <v>　</v>
      </c>
      <c r="H40" s="70"/>
      <c r="I40" s="71"/>
      <c r="J40" s="73">
        <f t="shared" ref="J40:J57" si="8">IF(E40="角・平",ROUNDDOWN(F40/1000*H40/1000*I40/1000,4),IF(E40="二つ割",ROUNDDOWN(PI()*(F40/1000/2)^2/2*I40/1000,4),ROUNDDOWN(PI()*(F40/1000/2)^2*I40/1000,4)))</f>
        <v>0</v>
      </c>
      <c r="K40" s="74"/>
      <c r="L40" s="95">
        <f t="shared" si="6"/>
        <v>0</v>
      </c>
      <c r="M40" s="75"/>
      <c r="N40" s="76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</row>
    <row r="41" spans="1:30" ht="18" customHeight="1" x14ac:dyDescent="0.4">
      <c r="A41" s="3"/>
      <c r="B41" s="64">
        <v>34</v>
      </c>
      <c r="C41" s="65"/>
      <c r="D41" s="66"/>
      <c r="E41" s="66"/>
      <c r="F41" s="69"/>
      <c r="G41" s="72" t="str">
        <f t="shared" si="7"/>
        <v>　</v>
      </c>
      <c r="H41" s="70"/>
      <c r="I41" s="71"/>
      <c r="J41" s="73">
        <f t="shared" si="8"/>
        <v>0</v>
      </c>
      <c r="K41" s="74"/>
      <c r="L41" s="95">
        <f t="shared" si="6"/>
        <v>0</v>
      </c>
      <c r="M41" s="75"/>
      <c r="N41" s="76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</row>
    <row r="42" spans="1:30" ht="18" customHeight="1" x14ac:dyDescent="0.4">
      <c r="A42" s="3"/>
      <c r="B42" s="64">
        <v>35</v>
      </c>
      <c r="C42" s="65"/>
      <c r="D42" s="66"/>
      <c r="E42" s="66"/>
      <c r="F42" s="69"/>
      <c r="G42" s="72" t="str">
        <f t="shared" si="7"/>
        <v>　</v>
      </c>
      <c r="H42" s="70"/>
      <c r="I42" s="71"/>
      <c r="J42" s="73">
        <f t="shared" si="8"/>
        <v>0</v>
      </c>
      <c r="K42" s="74"/>
      <c r="L42" s="95">
        <f t="shared" si="6"/>
        <v>0</v>
      </c>
      <c r="M42" s="75"/>
      <c r="N42" s="76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</row>
    <row r="43" spans="1:30" ht="18" customHeight="1" x14ac:dyDescent="0.4">
      <c r="A43" s="3"/>
      <c r="B43" s="64">
        <v>36</v>
      </c>
      <c r="C43" s="65"/>
      <c r="D43" s="66"/>
      <c r="E43" s="66"/>
      <c r="F43" s="69"/>
      <c r="G43" s="72" t="str">
        <f t="shared" si="7"/>
        <v>　</v>
      </c>
      <c r="H43" s="70"/>
      <c r="I43" s="71"/>
      <c r="J43" s="73">
        <f t="shared" si="8"/>
        <v>0</v>
      </c>
      <c r="K43" s="74"/>
      <c r="L43" s="95">
        <f t="shared" si="6"/>
        <v>0</v>
      </c>
      <c r="M43" s="75"/>
      <c r="N43" s="76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</row>
    <row r="44" spans="1:30" ht="18" customHeight="1" x14ac:dyDescent="0.4">
      <c r="A44" s="3"/>
      <c r="B44" s="64">
        <v>37</v>
      </c>
      <c r="C44" s="65"/>
      <c r="D44" s="66"/>
      <c r="E44" s="66"/>
      <c r="F44" s="69"/>
      <c r="G44" s="72" t="str">
        <f t="shared" si="7"/>
        <v>　</v>
      </c>
      <c r="H44" s="70"/>
      <c r="I44" s="71"/>
      <c r="J44" s="73">
        <f t="shared" si="8"/>
        <v>0</v>
      </c>
      <c r="K44" s="74"/>
      <c r="L44" s="95">
        <f t="shared" si="6"/>
        <v>0</v>
      </c>
      <c r="M44" s="75"/>
      <c r="N44" s="76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</row>
    <row r="45" spans="1:30" ht="18" customHeight="1" x14ac:dyDescent="0.4">
      <c r="A45" s="3"/>
      <c r="B45" s="64">
        <v>38</v>
      </c>
      <c r="C45" s="65"/>
      <c r="D45" s="66"/>
      <c r="E45" s="66"/>
      <c r="F45" s="69"/>
      <c r="G45" s="72" t="str">
        <f t="shared" si="7"/>
        <v>　</v>
      </c>
      <c r="H45" s="70"/>
      <c r="I45" s="71"/>
      <c r="J45" s="73">
        <f t="shared" si="8"/>
        <v>0</v>
      </c>
      <c r="K45" s="74"/>
      <c r="L45" s="95">
        <f t="shared" si="6"/>
        <v>0</v>
      </c>
      <c r="M45" s="75"/>
      <c r="N45" s="76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</row>
    <row r="46" spans="1:30" ht="18" customHeight="1" x14ac:dyDescent="0.4">
      <c r="A46" s="3"/>
      <c r="B46" s="64">
        <v>39</v>
      </c>
      <c r="C46" s="65"/>
      <c r="D46" s="66"/>
      <c r="E46" s="66"/>
      <c r="F46" s="69"/>
      <c r="G46" s="72" t="str">
        <f t="shared" si="7"/>
        <v>　</v>
      </c>
      <c r="H46" s="70"/>
      <c r="I46" s="71"/>
      <c r="J46" s="73">
        <f t="shared" si="8"/>
        <v>0</v>
      </c>
      <c r="K46" s="74"/>
      <c r="L46" s="95">
        <f t="shared" si="6"/>
        <v>0</v>
      </c>
      <c r="M46" s="75"/>
      <c r="N46" s="76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</row>
    <row r="47" spans="1:30" ht="18" customHeight="1" x14ac:dyDescent="0.4">
      <c r="A47" s="3"/>
      <c r="B47" s="64">
        <v>40</v>
      </c>
      <c r="C47" s="65"/>
      <c r="D47" s="66"/>
      <c r="E47" s="66"/>
      <c r="F47" s="69"/>
      <c r="G47" s="72" t="str">
        <f t="shared" si="7"/>
        <v>　</v>
      </c>
      <c r="H47" s="70"/>
      <c r="I47" s="71"/>
      <c r="J47" s="73">
        <f t="shared" si="8"/>
        <v>0</v>
      </c>
      <c r="K47" s="74"/>
      <c r="L47" s="95">
        <f t="shared" ref="L47:L57" si="9">ROUNDDOWN(J47*K47,4)</f>
        <v>0</v>
      </c>
      <c r="M47" s="75"/>
      <c r="N47" s="76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</row>
    <row r="48" spans="1:30" ht="18" customHeight="1" x14ac:dyDescent="0.4">
      <c r="A48" s="3"/>
      <c r="B48" s="64">
        <v>41</v>
      </c>
      <c r="C48" s="65"/>
      <c r="D48" s="66"/>
      <c r="E48" s="66"/>
      <c r="F48" s="69"/>
      <c r="G48" s="72" t="str">
        <f t="shared" si="7"/>
        <v>　</v>
      </c>
      <c r="H48" s="70"/>
      <c r="I48" s="71"/>
      <c r="J48" s="73">
        <f t="shared" si="8"/>
        <v>0</v>
      </c>
      <c r="K48" s="74"/>
      <c r="L48" s="95">
        <f t="shared" si="9"/>
        <v>0</v>
      </c>
      <c r="M48" s="75"/>
      <c r="N48" s="76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</row>
    <row r="49" spans="1:30" ht="18" customHeight="1" x14ac:dyDescent="0.4">
      <c r="A49" s="3"/>
      <c r="B49" s="64">
        <v>42</v>
      </c>
      <c r="C49" s="65"/>
      <c r="D49" s="66"/>
      <c r="E49" s="66"/>
      <c r="F49" s="69"/>
      <c r="G49" s="72" t="str">
        <f t="shared" si="7"/>
        <v>　</v>
      </c>
      <c r="H49" s="70"/>
      <c r="I49" s="71"/>
      <c r="J49" s="73">
        <f t="shared" si="8"/>
        <v>0</v>
      </c>
      <c r="K49" s="74"/>
      <c r="L49" s="95">
        <f t="shared" si="9"/>
        <v>0</v>
      </c>
      <c r="M49" s="75"/>
      <c r="N49" s="76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</row>
    <row r="50" spans="1:30" ht="18" customHeight="1" x14ac:dyDescent="0.4">
      <c r="A50" s="3"/>
      <c r="B50" s="64">
        <v>43</v>
      </c>
      <c r="C50" s="65"/>
      <c r="D50" s="66"/>
      <c r="E50" s="66"/>
      <c r="F50" s="69"/>
      <c r="G50" s="72" t="str">
        <f t="shared" si="7"/>
        <v>　</v>
      </c>
      <c r="H50" s="70"/>
      <c r="I50" s="71"/>
      <c r="J50" s="73">
        <f t="shared" si="8"/>
        <v>0</v>
      </c>
      <c r="K50" s="74"/>
      <c r="L50" s="95">
        <f t="shared" si="9"/>
        <v>0</v>
      </c>
      <c r="M50" s="75"/>
      <c r="N50" s="76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</row>
    <row r="51" spans="1:30" ht="18" customHeight="1" x14ac:dyDescent="0.4">
      <c r="A51" s="3"/>
      <c r="B51" s="64">
        <v>44</v>
      </c>
      <c r="C51" s="65"/>
      <c r="D51" s="66"/>
      <c r="E51" s="66"/>
      <c r="F51" s="69"/>
      <c r="G51" s="72" t="str">
        <f t="shared" si="7"/>
        <v>　</v>
      </c>
      <c r="H51" s="70"/>
      <c r="I51" s="71"/>
      <c r="J51" s="73">
        <f t="shared" si="8"/>
        <v>0</v>
      </c>
      <c r="K51" s="74"/>
      <c r="L51" s="95">
        <f t="shared" si="9"/>
        <v>0</v>
      </c>
      <c r="M51" s="75"/>
      <c r="N51" s="76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</row>
    <row r="52" spans="1:30" ht="18" customHeight="1" x14ac:dyDescent="0.4">
      <c r="A52" s="3"/>
      <c r="B52" s="64">
        <v>45</v>
      </c>
      <c r="C52" s="65"/>
      <c r="D52" s="66"/>
      <c r="E52" s="66"/>
      <c r="F52" s="69"/>
      <c r="G52" s="72" t="str">
        <f t="shared" si="7"/>
        <v>　</v>
      </c>
      <c r="H52" s="70"/>
      <c r="I52" s="71"/>
      <c r="J52" s="73">
        <f t="shared" si="8"/>
        <v>0</v>
      </c>
      <c r="K52" s="74"/>
      <c r="L52" s="95">
        <f t="shared" si="9"/>
        <v>0</v>
      </c>
      <c r="M52" s="75"/>
      <c r="N52" s="76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</row>
    <row r="53" spans="1:30" ht="18" customHeight="1" x14ac:dyDescent="0.4">
      <c r="A53" s="3"/>
      <c r="B53" s="64">
        <v>46</v>
      </c>
      <c r="C53" s="65"/>
      <c r="D53" s="66"/>
      <c r="E53" s="66"/>
      <c r="F53" s="69"/>
      <c r="G53" s="72" t="str">
        <f t="shared" si="7"/>
        <v>　</v>
      </c>
      <c r="H53" s="70"/>
      <c r="I53" s="71"/>
      <c r="J53" s="73">
        <f t="shared" si="8"/>
        <v>0</v>
      </c>
      <c r="K53" s="74"/>
      <c r="L53" s="95">
        <f t="shared" si="9"/>
        <v>0</v>
      </c>
      <c r="M53" s="75"/>
      <c r="N53" s="76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</row>
    <row r="54" spans="1:30" ht="18" customHeight="1" x14ac:dyDescent="0.4">
      <c r="A54" s="3"/>
      <c r="B54" s="64">
        <v>47</v>
      </c>
      <c r="C54" s="65"/>
      <c r="D54" s="66"/>
      <c r="E54" s="66"/>
      <c r="F54" s="69"/>
      <c r="G54" s="72" t="str">
        <f t="shared" si="7"/>
        <v>　</v>
      </c>
      <c r="H54" s="70"/>
      <c r="I54" s="71"/>
      <c r="J54" s="73">
        <f t="shared" si="8"/>
        <v>0</v>
      </c>
      <c r="K54" s="74"/>
      <c r="L54" s="95">
        <f t="shared" si="9"/>
        <v>0</v>
      </c>
      <c r="M54" s="75"/>
      <c r="N54" s="76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</row>
    <row r="55" spans="1:30" ht="18" customHeight="1" x14ac:dyDescent="0.4">
      <c r="A55" s="3"/>
      <c r="B55" s="64">
        <v>48</v>
      </c>
      <c r="C55" s="65"/>
      <c r="D55" s="66"/>
      <c r="E55" s="66"/>
      <c r="F55" s="69"/>
      <c r="G55" s="72" t="str">
        <f t="shared" si="7"/>
        <v>　</v>
      </c>
      <c r="H55" s="70"/>
      <c r="I55" s="71"/>
      <c r="J55" s="73">
        <f t="shared" si="8"/>
        <v>0</v>
      </c>
      <c r="K55" s="74"/>
      <c r="L55" s="95">
        <f t="shared" si="9"/>
        <v>0</v>
      </c>
      <c r="M55" s="75"/>
      <c r="N55" s="76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</row>
    <row r="56" spans="1:30" ht="18" customHeight="1" x14ac:dyDescent="0.4">
      <c r="A56" s="3"/>
      <c r="B56" s="64">
        <v>49</v>
      </c>
      <c r="C56" s="65"/>
      <c r="D56" s="66"/>
      <c r="E56" s="66"/>
      <c r="F56" s="69"/>
      <c r="G56" s="72" t="str">
        <f t="shared" si="7"/>
        <v>　</v>
      </c>
      <c r="H56" s="70"/>
      <c r="I56" s="71"/>
      <c r="J56" s="73">
        <f t="shared" si="8"/>
        <v>0</v>
      </c>
      <c r="K56" s="74"/>
      <c r="L56" s="95">
        <f t="shared" si="9"/>
        <v>0</v>
      </c>
      <c r="M56" s="75"/>
      <c r="N56" s="76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</row>
    <row r="57" spans="1:30" ht="18" customHeight="1" x14ac:dyDescent="0.4">
      <c r="A57" s="3"/>
      <c r="B57" s="64">
        <v>50</v>
      </c>
      <c r="C57" s="65"/>
      <c r="D57" s="66"/>
      <c r="E57" s="66"/>
      <c r="F57" s="69"/>
      <c r="G57" s="72" t="str">
        <f t="shared" si="7"/>
        <v>　</v>
      </c>
      <c r="H57" s="70"/>
      <c r="I57" s="71"/>
      <c r="J57" s="73">
        <f t="shared" si="8"/>
        <v>0</v>
      </c>
      <c r="K57" s="74"/>
      <c r="L57" s="95">
        <f t="shared" si="9"/>
        <v>0</v>
      </c>
      <c r="M57" s="75"/>
      <c r="N57" s="76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</row>
    <row r="58" spans="1:30" ht="18" customHeight="1" x14ac:dyDescent="0.4">
      <c r="A58" s="3"/>
      <c r="B58" s="84" t="s">
        <v>48</v>
      </c>
      <c r="C58" s="68"/>
      <c r="D58" s="68"/>
      <c r="E58" s="68"/>
      <c r="F58" s="123"/>
      <c r="G58" s="124"/>
      <c r="H58" s="124"/>
      <c r="I58" s="34"/>
      <c r="J58" s="80"/>
      <c r="K58" s="81"/>
      <c r="L58" s="95">
        <f>SUM(L8:L57)</f>
        <v>0</v>
      </c>
      <c r="M58" s="82"/>
      <c r="N58" s="8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8" customHeight="1" x14ac:dyDescent="0.4">
      <c r="A60" s="3"/>
      <c r="B60" s="3"/>
      <c r="C60" s="3"/>
      <c r="D60" s="3"/>
      <c r="E60" s="3"/>
      <c r="F60" s="90" t="s">
        <v>27</v>
      </c>
      <c r="G60" s="139">
        <v>9.9999999999999995E-7</v>
      </c>
      <c r="H60" s="139"/>
      <c r="I60" s="92" t="s">
        <v>62</v>
      </c>
      <c r="J60" s="3"/>
      <c r="K60" s="38" t="s">
        <v>26</v>
      </c>
      <c r="L60" s="93">
        <f>L58</f>
        <v>0</v>
      </c>
      <c r="M60" s="91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8" customHeight="1" x14ac:dyDescent="0.4">
      <c r="A61" s="3"/>
      <c r="B61" s="85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28</v>
      </c>
      <c r="L61" s="94">
        <f>ROUNDDOWN(L60/(G60/1000),4)</f>
        <v>0</v>
      </c>
      <c r="M61" s="91" t="str">
        <f>IF(L61&gt;=0.04,"≧ 0.04㎥/m OK","&lt; 0.04㎥/m NG!")</f>
        <v>&lt; 0.04㎥/m NG!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8" customHeight="1" x14ac:dyDescent="0.4">
      <c r="A62" s="3"/>
      <c r="B62" s="50"/>
      <c r="C62" s="85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8" customHeight="1" x14ac:dyDescent="0.4">
      <c r="A63" s="3"/>
      <c r="B63" s="51"/>
      <c r="C63" s="85" t="s">
        <v>18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customFormat="1" ht="18" customHeight="1" x14ac:dyDescent="0.4">
      <c r="A64" s="6"/>
      <c r="B64" s="86" t="s">
        <v>12</v>
      </c>
      <c r="C64" s="138" t="s">
        <v>67</v>
      </c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</row>
    <row r="65" spans="1:30" customFormat="1" ht="18" customHeight="1" x14ac:dyDescent="0.4">
      <c r="A65" s="6"/>
      <c r="B65" s="87"/>
      <c r="C65" s="144" t="s">
        <v>35</v>
      </c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</row>
    <row r="66" spans="1:30" customFormat="1" ht="18" customHeight="1" x14ac:dyDescent="0.4">
      <c r="A66" s="6"/>
      <c r="B66" s="87"/>
      <c r="C66" s="144" t="s">
        <v>75</v>
      </c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</row>
    <row r="67" spans="1:30" customFormat="1" ht="18" customHeight="1" x14ac:dyDescent="0.4">
      <c r="A67" s="6"/>
      <c r="B67" s="87"/>
      <c r="C67" s="85" t="s">
        <v>56</v>
      </c>
      <c r="D67" s="87"/>
      <c r="E67" s="85" t="s">
        <v>105</v>
      </c>
      <c r="F67" s="88"/>
      <c r="G67" s="87"/>
      <c r="H67" s="89"/>
      <c r="I67" s="89"/>
      <c r="J67" s="89"/>
      <c r="K67" s="88"/>
      <c r="L67" s="88"/>
      <c r="M67" s="88"/>
      <c r="N67" s="85" t="s">
        <v>57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</row>
    <row r="68" spans="1:30" customFormat="1" ht="30" customHeight="1" x14ac:dyDescent="0.4">
      <c r="A68" s="6"/>
      <c r="B68" s="87"/>
      <c r="C68" s="138" t="s">
        <v>106</v>
      </c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</row>
    <row r="69" spans="1:30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</sheetData>
  <mergeCells count="21">
    <mergeCell ref="B6:B7"/>
    <mergeCell ref="C6:C7"/>
    <mergeCell ref="E6:E7"/>
    <mergeCell ref="D6:D7"/>
    <mergeCell ref="F6:I6"/>
    <mergeCell ref="B4:C4"/>
    <mergeCell ref="J6:J7"/>
    <mergeCell ref="C68:N68"/>
    <mergeCell ref="G60:H60"/>
    <mergeCell ref="X6:X7"/>
    <mergeCell ref="F7:H7"/>
    <mergeCell ref="F58:H58"/>
    <mergeCell ref="C64:N64"/>
    <mergeCell ref="C66:N66"/>
    <mergeCell ref="C65:N65"/>
    <mergeCell ref="K6:K7"/>
    <mergeCell ref="L6:L7"/>
    <mergeCell ref="M6:M7"/>
    <mergeCell ref="N6:N7"/>
    <mergeCell ref="V6:V7"/>
    <mergeCell ref="T6:T7"/>
  </mergeCells>
  <phoneticPr fontId="1"/>
  <dataValidations count="4">
    <dataValidation type="list" allowBlank="1" showInputMessage="1" showErrorMessage="1" sqref="E71:E1048576 E2 E60:E63">
      <formula1>$V$6:$V$10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D8:D57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1"/>
  <sheetViews>
    <sheetView zoomScale="80" zoomScaleNormal="80" workbookViewId="0">
      <selection activeCell="E8" sqref="E8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8" ht="18" customHeight="1" x14ac:dyDescent="0.4">
      <c r="A1" s="3"/>
      <c r="B1" s="85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" customHeight="1" x14ac:dyDescent="0.4">
      <c r="A3" s="3"/>
      <c r="B3" s="4" t="s">
        <v>86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" customHeight="1" x14ac:dyDescent="0.4">
      <c r="A4" s="3"/>
      <c r="B4" s="135" t="s">
        <v>94</v>
      </c>
      <c r="C4" s="135"/>
      <c r="D4" s="98" t="s">
        <v>109</v>
      </c>
      <c r="E4" s="3"/>
      <c r="F4" s="3"/>
      <c r="G4" s="96" t="s">
        <v>31</v>
      </c>
      <c r="H4" s="97" t="s">
        <v>42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8" customHeight="1" x14ac:dyDescent="0.4">
      <c r="A5" s="3"/>
      <c r="B5" s="85" t="s">
        <v>107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8" customHeight="1" x14ac:dyDescent="0.4">
      <c r="A6" s="3"/>
      <c r="B6" s="147" t="s">
        <v>46</v>
      </c>
      <c r="C6" s="145" t="s">
        <v>51</v>
      </c>
      <c r="D6" s="145" t="s">
        <v>73</v>
      </c>
      <c r="E6" s="145" t="s">
        <v>74</v>
      </c>
      <c r="F6" s="149" t="s">
        <v>102</v>
      </c>
      <c r="G6" s="150"/>
      <c r="H6" s="143"/>
      <c r="I6" s="151"/>
      <c r="J6" s="136" t="s">
        <v>103</v>
      </c>
      <c r="K6" s="145" t="s">
        <v>65</v>
      </c>
      <c r="L6" s="136" t="s">
        <v>110</v>
      </c>
      <c r="M6" s="136" t="s">
        <v>66</v>
      </c>
      <c r="N6" s="136" t="s">
        <v>49</v>
      </c>
      <c r="O6" s="3"/>
      <c r="P6" s="3"/>
      <c r="Q6" s="3"/>
      <c r="R6" s="9"/>
      <c r="S6" s="3"/>
      <c r="T6" s="126" t="s">
        <v>83</v>
      </c>
      <c r="U6" s="3"/>
      <c r="V6" s="129" t="s">
        <v>84</v>
      </c>
      <c r="W6" s="3"/>
      <c r="X6" s="140" t="s">
        <v>88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8" customHeight="1" x14ac:dyDescent="0.4">
      <c r="A7" s="3"/>
      <c r="B7" s="148"/>
      <c r="C7" s="146"/>
      <c r="D7" s="146"/>
      <c r="E7" s="146"/>
      <c r="F7" s="142" t="s">
        <v>50</v>
      </c>
      <c r="G7" s="143"/>
      <c r="H7" s="143"/>
      <c r="I7" s="63" t="s">
        <v>47</v>
      </c>
      <c r="J7" s="137"/>
      <c r="K7" s="146"/>
      <c r="L7" s="137"/>
      <c r="M7" s="146"/>
      <c r="N7" s="137"/>
      <c r="O7" s="3"/>
      <c r="P7" s="3"/>
      <c r="Q7" s="3"/>
      <c r="R7" s="9"/>
      <c r="S7" s="3"/>
      <c r="T7" s="127"/>
      <c r="U7" s="3"/>
      <c r="V7" s="130"/>
      <c r="W7" s="3"/>
      <c r="X7" s="141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18" customHeight="1" x14ac:dyDescent="0.4">
      <c r="A8" s="3"/>
      <c r="B8" s="64">
        <v>1</v>
      </c>
      <c r="C8" s="65"/>
      <c r="D8" s="66"/>
      <c r="E8" s="66"/>
      <c r="F8" s="69"/>
      <c r="G8" s="72" t="str">
        <f t="shared" ref="G8:G39" si="0">IF(E8="角・平","×",IF(E8="二つ割","Φ",IF(E8="丸太","Φ","　")))</f>
        <v>　</v>
      </c>
      <c r="H8" s="70"/>
      <c r="I8" s="71"/>
      <c r="J8" s="73">
        <f t="shared" ref="J8:J39" si="1">IF(E8="角・平",ROUNDDOWN(F8/1000*H8/1000*I8/1000,4),IF(E8="二つ割",ROUNDDOWN(PI()*(F8/1000/2)^2/2*I8/1000,4),ROUNDDOWN(PI()*(F8/1000/2)^2*I8/1000,4)))</f>
        <v>0</v>
      </c>
      <c r="K8" s="74"/>
      <c r="L8" s="95">
        <f>ROUNDDOWN(J8*K8,4)</f>
        <v>0</v>
      </c>
      <c r="M8" s="75"/>
      <c r="N8" s="76"/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8" customHeight="1" x14ac:dyDescent="0.4">
      <c r="A9" s="3"/>
      <c r="B9" s="64">
        <v>2</v>
      </c>
      <c r="C9" s="65"/>
      <c r="D9" s="66"/>
      <c r="E9" s="66"/>
      <c r="F9" s="69"/>
      <c r="G9" s="72" t="str">
        <f t="shared" si="0"/>
        <v>　</v>
      </c>
      <c r="H9" s="70"/>
      <c r="I9" s="71"/>
      <c r="J9" s="73">
        <f t="shared" si="1"/>
        <v>0</v>
      </c>
      <c r="K9" s="74"/>
      <c r="L9" s="95">
        <f t="shared" ref="L9:L16" si="2">ROUNDDOWN(J9*K9,4)</f>
        <v>0</v>
      </c>
      <c r="M9" s="75"/>
      <c r="N9" s="76"/>
      <c r="O9" s="3"/>
      <c r="P9" s="3"/>
      <c r="Q9" s="3"/>
      <c r="R9" s="21"/>
      <c r="S9" s="6"/>
      <c r="T9" s="22" t="s">
        <v>2</v>
      </c>
      <c r="U9" s="3"/>
      <c r="V9" s="22" t="s">
        <v>54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8" customHeight="1" x14ac:dyDescent="0.4">
      <c r="A10" s="3"/>
      <c r="B10" s="64">
        <v>3</v>
      </c>
      <c r="C10" s="65"/>
      <c r="D10" s="66"/>
      <c r="E10" s="66"/>
      <c r="F10" s="69"/>
      <c r="G10" s="72" t="str">
        <f t="shared" si="0"/>
        <v>　</v>
      </c>
      <c r="H10" s="70"/>
      <c r="I10" s="71"/>
      <c r="J10" s="73">
        <f t="shared" si="1"/>
        <v>0</v>
      </c>
      <c r="K10" s="74"/>
      <c r="L10" s="95">
        <f t="shared" si="2"/>
        <v>0</v>
      </c>
      <c r="M10" s="75"/>
      <c r="N10" s="76"/>
      <c r="O10" s="3"/>
      <c r="P10" s="3"/>
      <c r="Q10" s="3"/>
      <c r="R10" s="21"/>
      <c r="S10" s="6"/>
      <c r="T10" s="22" t="s">
        <v>3</v>
      </c>
      <c r="U10" s="3"/>
      <c r="V10" s="22" t="s">
        <v>55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8" customHeight="1" x14ac:dyDescent="0.4">
      <c r="A11" s="3"/>
      <c r="B11" s="64">
        <v>4</v>
      </c>
      <c r="C11" s="65"/>
      <c r="D11" s="66"/>
      <c r="E11" s="66"/>
      <c r="F11" s="69"/>
      <c r="G11" s="72" t="str">
        <f t="shared" si="0"/>
        <v>　</v>
      </c>
      <c r="H11" s="70" t="str">
        <f>IF(E11="角・平","",IF(E11="二つ割","1/2",""))</f>
        <v/>
      </c>
      <c r="I11" s="71"/>
      <c r="J11" s="73">
        <f t="shared" si="1"/>
        <v>0</v>
      </c>
      <c r="K11" s="77"/>
      <c r="L11" s="95">
        <f t="shared" si="2"/>
        <v>0</v>
      </c>
      <c r="M11" s="75"/>
      <c r="N11" s="78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8" customHeight="1" x14ac:dyDescent="0.4">
      <c r="A12" s="3"/>
      <c r="B12" s="64">
        <v>5</v>
      </c>
      <c r="C12" s="65"/>
      <c r="D12" s="66"/>
      <c r="E12" s="66"/>
      <c r="F12" s="69"/>
      <c r="G12" s="72" t="str">
        <f t="shared" si="0"/>
        <v>　</v>
      </c>
      <c r="H12" s="70" t="str">
        <f>IF(E12="角・平","",IF(E12="二つ割","1/2",""))</f>
        <v/>
      </c>
      <c r="I12" s="71"/>
      <c r="J12" s="73">
        <f t="shared" si="1"/>
        <v>0</v>
      </c>
      <c r="K12" s="77"/>
      <c r="L12" s="95">
        <f t="shared" si="2"/>
        <v>0</v>
      </c>
      <c r="M12" s="75"/>
      <c r="N12" s="79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8" customHeight="1" x14ac:dyDescent="0.4">
      <c r="A13" s="3"/>
      <c r="B13" s="64">
        <v>6</v>
      </c>
      <c r="C13" s="65"/>
      <c r="D13" s="66"/>
      <c r="E13" s="66"/>
      <c r="F13" s="69"/>
      <c r="G13" s="72" t="str">
        <f t="shared" si="0"/>
        <v>　</v>
      </c>
      <c r="H13" s="70"/>
      <c r="I13" s="71"/>
      <c r="J13" s="73">
        <f t="shared" si="1"/>
        <v>0</v>
      </c>
      <c r="K13" s="74"/>
      <c r="L13" s="95">
        <f t="shared" si="2"/>
        <v>0</v>
      </c>
      <c r="M13" s="75"/>
      <c r="N13" s="78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18" customHeight="1" x14ac:dyDescent="0.4">
      <c r="A14" s="3"/>
      <c r="B14" s="64">
        <v>7</v>
      </c>
      <c r="C14" s="65"/>
      <c r="D14" s="66"/>
      <c r="E14" s="66"/>
      <c r="F14" s="69"/>
      <c r="G14" s="72" t="str">
        <f t="shared" si="0"/>
        <v>　</v>
      </c>
      <c r="H14" s="70"/>
      <c r="I14" s="71"/>
      <c r="J14" s="73">
        <f t="shared" si="1"/>
        <v>0</v>
      </c>
      <c r="K14" s="74"/>
      <c r="L14" s="95">
        <f>ROUNDDOWN(J14*K14,4)</f>
        <v>0</v>
      </c>
      <c r="M14" s="75"/>
      <c r="N14" s="76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18" customHeight="1" x14ac:dyDescent="0.4">
      <c r="A15" s="3"/>
      <c r="B15" s="64">
        <v>8</v>
      </c>
      <c r="C15" s="65"/>
      <c r="D15" s="66"/>
      <c r="E15" s="66"/>
      <c r="F15" s="69"/>
      <c r="G15" s="72" t="str">
        <f t="shared" si="0"/>
        <v>　</v>
      </c>
      <c r="H15" s="70"/>
      <c r="I15" s="71"/>
      <c r="J15" s="73">
        <f t="shared" si="1"/>
        <v>0</v>
      </c>
      <c r="K15" s="74"/>
      <c r="L15" s="95">
        <f t="shared" si="2"/>
        <v>0</v>
      </c>
      <c r="M15" s="75"/>
      <c r="N15" s="76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8" customHeight="1" x14ac:dyDescent="0.4">
      <c r="A16" s="3"/>
      <c r="B16" s="64">
        <v>9</v>
      </c>
      <c r="C16" s="65"/>
      <c r="D16" s="67"/>
      <c r="E16" s="66"/>
      <c r="F16" s="69"/>
      <c r="G16" s="72" t="str">
        <f t="shared" si="0"/>
        <v>　</v>
      </c>
      <c r="H16" s="70"/>
      <c r="I16" s="71"/>
      <c r="J16" s="73">
        <f t="shared" si="1"/>
        <v>0</v>
      </c>
      <c r="K16" s="74"/>
      <c r="L16" s="95">
        <f t="shared" si="2"/>
        <v>0</v>
      </c>
      <c r="M16" s="75"/>
      <c r="N16" s="7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8" customHeight="1" x14ac:dyDescent="0.4">
      <c r="A17" s="3"/>
      <c r="B17" s="64">
        <v>10</v>
      </c>
      <c r="C17" s="65"/>
      <c r="D17" s="66"/>
      <c r="E17" s="66"/>
      <c r="F17" s="69"/>
      <c r="G17" s="72" t="str">
        <f t="shared" si="0"/>
        <v>　</v>
      </c>
      <c r="H17" s="70"/>
      <c r="I17" s="71"/>
      <c r="J17" s="73">
        <f t="shared" si="1"/>
        <v>0</v>
      </c>
      <c r="K17" s="74"/>
      <c r="L17" s="95">
        <f>ROUNDDOWN(J17*K17,4)</f>
        <v>0</v>
      </c>
      <c r="M17" s="75"/>
      <c r="N17" s="76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8" customHeight="1" x14ac:dyDescent="0.4">
      <c r="A18" s="3"/>
      <c r="B18" s="64">
        <v>11</v>
      </c>
      <c r="C18" s="65"/>
      <c r="D18" s="66"/>
      <c r="E18" s="66"/>
      <c r="F18" s="69"/>
      <c r="G18" s="72" t="str">
        <f t="shared" si="0"/>
        <v>　</v>
      </c>
      <c r="H18" s="70"/>
      <c r="I18" s="71"/>
      <c r="J18" s="73">
        <f t="shared" si="1"/>
        <v>0</v>
      </c>
      <c r="K18" s="74"/>
      <c r="L18" s="95">
        <f t="shared" ref="L18:L19" si="3">ROUNDDOWN(J18*K18,4)</f>
        <v>0</v>
      </c>
      <c r="M18" s="75"/>
      <c r="N18" s="76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8" customHeight="1" x14ac:dyDescent="0.4">
      <c r="A19" s="3"/>
      <c r="B19" s="64">
        <v>12</v>
      </c>
      <c r="C19" s="65"/>
      <c r="D19" s="67"/>
      <c r="E19" s="66"/>
      <c r="F19" s="69"/>
      <c r="G19" s="72" t="str">
        <f t="shared" si="0"/>
        <v>　</v>
      </c>
      <c r="H19" s="70"/>
      <c r="I19" s="71"/>
      <c r="J19" s="73">
        <f t="shared" si="1"/>
        <v>0</v>
      </c>
      <c r="K19" s="74"/>
      <c r="L19" s="95">
        <f t="shared" si="3"/>
        <v>0</v>
      </c>
      <c r="M19" s="75"/>
      <c r="N19" s="76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18" customHeight="1" x14ac:dyDescent="0.4">
      <c r="A20" s="3"/>
      <c r="B20" s="64">
        <v>13</v>
      </c>
      <c r="C20" s="65"/>
      <c r="D20" s="66"/>
      <c r="E20" s="66"/>
      <c r="F20" s="69"/>
      <c r="G20" s="72" t="str">
        <f t="shared" si="0"/>
        <v>　</v>
      </c>
      <c r="H20" s="70"/>
      <c r="I20" s="71"/>
      <c r="J20" s="73">
        <f t="shared" si="1"/>
        <v>0</v>
      </c>
      <c r="K20" s="74"/>
      <c r="L20" s="95">
        <f>ROUNDDOWN(J20*K20,4)</f>
        <v>0</v>
      </c>
      <c r="M20" s="75"/>
      <c r="N20" s="76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8" customHeight="1" x14ac:dyDescent="0.4">
      <c r="A21" s="3"/>
      <c r="B21" s="64">
        <v>14</v>
      </c>
      <c r="C21" s="65"/>
      <c r="D21" s="66"/>
      <c r="E21" s="66"/>
      <c r="F21" s="69"/>
      <c r="G21" s="72" t="str">
        <f t="shared" si="0"/>
        <v>　</v>
      </c>
      <c r="H21" s="70"/>
      <c r="I21" s="71"/>
      <c r="J21" s="73">
        <f t="shared" si="1"/>
        <v>0</v>
      </c>
      <c r="K21" s="74"/>
      <c r="L21" s="95">
        <f t="shared" ref="L21:L57" si="4">ROUNDDOWN(J21*K21,4)</f>
        <v>0</v>
      </c>
      <c r="M21" s="75"/>
      <c r="N21" s="76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8" customHeight="1" x14ac:dyDescent="0.4">
      <c r="A22" s="3"/>
      <c r="B22" s="64">
        <v>15</v>
      </c>
      <c r="C22" s="65"/>
      <c r="D22" s="66"/>
      <c r="E22" s="66"/>
      <c r="F22" s="69"/>
      <c r="G22" s="72" t="str">
        <f t="shared" si="0"/>
        <v>　</v>
      </c>
      <c r="H22" s="70"/>
      <c r="I22" s="71"/>
      <c r="J22" s="73">
        <f t="shared" si="1"/>
        <v>0</v>
      </c>
      <c r="K22" s="74"/>
      <c r="L22" s="95">
        <f t="shared" si="4"/>
        <v>0</v>
      </c>
      <c r="M22" s="75"/>
      <c r="N22" s="76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18" customHeight="1" x14ac:dyDescent="0.4">
      <c r="A23" s="3"/>
      <c r="B23" s="64">
        <v>16</v>
      </c>
      <c r="C23" s="65"/>
      <c r="D23" s="66"/>
      <c r="E23" s="66"/>
      <c r="F23" s="69"/>
      <c r="G23" s="72" t="str">
        <f t="shared" si="0"/>
        <v>　</v>
      </c>
      <c r="H23" s="70"/>
      <c r="I23" s="71"/>
      <c r="J23" s="73">
        <f t="shared" si="1"/>
        <v>0</v>
      </c>
      <c r="K23" s="74"/>
      <c r="L23" s="95">
        <f t="shared" si="4"/>
        <v>0</v>
      </c>
      <c r="M23" s="75"/>
      <c r="N23" s="76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18" customHeight="1" x14ac:dyDescent="0.4">
      <c r="A24" s="3"/>
      <c r="B24" s="64">
        <v>17</v>
      </c>
      <c r="C24" s="65"/>
      <c r="D24" s="66"/>
      <c r="E24" s="66"/>
      <c r="F24" s="69"/>
      <c r="G24" s="72" t="str">
        <f t="shared" si="0"/>
        <v>　</v>
      </c>
      <c r="H24" s="70"/>
      <c r="I24" s="71"/>
      <c r="J24" s="73">
        <f t="shared" si="1"/>
        <v>0</v>
      </c>
      <c r="K24" s="74"/>
      <c r="L24" s="95">
        <f t="shared" si="4"/>
        <v>0</v>
      </c>
      <c r="M24" s="75"/>
      <c r="N24" s="76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18" customHeight="1" x14ac:dyDescent="0.4">
      <c r="A25" s="3"/>
      <c r="B25" s="64">
        <v>18</v>
      </c>
      <c r="C25" s="65"/>
      <c r="D25" s="66"/>
      <c r="E25" s="66"/>
      <c r="F25" s="69"/>
      <c r="G25" s="72" t="str">
        <f t="shared" si="0"/>
        <v>　</v>
      </c>
      <c r="H25" s="70"/>
      <c r="I25" s="71"/>
      <c r="J25" s="73">
        <f t="shared" si="1"/>
        <v>0</v>
      </c>
      <c r="K25" s="74"/>
      <c r="L25" s="95">
        <f t="shared" si="4"/>
        <v>0</v>
      </c>
      <c r="M25" s="75"/>
      <c r="N25" s="76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18" customHeight="1" x14ac:dyDescent="0.4">
      <c r="A26" s="3"/>
      <c r="B26" s="64">
        <v>19</v>
      </c>
      <c r="C26" s="65"/>
      <c r="D26" s="66"/>
      <c r="E26" s="66"/>
      <c r="F26" s="69"/>
      <c r="G26" s="72" t="str">
        <f t="shared" si="0"/>
        <v>　</v>
      </c>
      <c r="H26" s="70"/>
      <c r="I26" s="71"/>
      <c r="J26" s="73">
        <f t="shared" si="1"/>
        <v>0</v>
      </c>
      <c r="K26" s="74"/>
      <c r="L26" s="95">
        <f t="shared" si="4"/>
        <v>0</v>
      </c>
      <c r="M26" s="75"/>
      <c r="N26" s="76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ht="18" customHeight="1" x14ac:dyDescent="0.4">
      <c r="A27" s="3"/>
      <c r="B27" s="64">
        <v>20</v>
      </c>
      <c r="C27" s="65"/>
      <c r="D27" s="66"/>
      <c r="E27" s="66"/>
      <c r="F27" s="69"/>
      <c r="G27" s="72" t="str">
        <f t="shared" si="0"/>
        <v>　</v>
      </c>
      <c r="H27" s="70"/>
      <c r="I27" s="71"/>
      <c r="J27" s="73">
        <f t="shared" si="1"/>
        <v>0</v>
      </c>
      <c r="K27" s="74"/>
      <c r="L27" s="95">
        <f t="shared" si="4"/>
        <v>0</v>
      </c>
      <c r="M27" s="75"/>
      <c r="N27" s="76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18" customHeight="1" x14ac:dyDescent="0.4">
      <c r="A28" s="3"/>
      <c r="B28" s="64">
        <v>21</v>
      </c>
      <c r="C28" s="65"/>
      <c r="D28" s="66"/>
      <c r="E28" s="66"/>
      <c r="F28" s="69"/>
      <c r="G28" s="72" t="str">
        <f t="shared" si="0"/>
        <v>　</v>
      </c>
      <c r="H28" s="70"/>
      <c r="I28" s="71"/>
      <c r="J28" s="73">
        <f t="shared" si="1"/>
        <v>0</v>
      </c>
      <c r="K28" s="74"/>
      <c r="L28" s="95">
        <f t="shared" si="4"/>
        <v>0</v>
      </c>
      <c r="M28" s="75"/>
      <c r="N28" s="76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18" customHeight="1" x14ac:dyDescent="0.4">
      <c r="A29" s="3"/>
      <c r="B29" s="64">
        <v>22</v>
      </c>
      <c r="C29" s="65"/>
      <c r="D29" s="66"/>
      <c r="E29" s="66"/>
      <c r="F29" s="69"/>
      <c r="G29" s="72" t="str">
        <f t="shared" si="0"/>
        <v>　</v>
      </c>
      <c r="H29" s="70"/>
      <c r="I29" s="71"/>
      <c r="J29" s="73">
        <f t="shared" si="1"/>
        <v>0</v>
      </c>
      <c r="K29" s="74"/>
      <c r="L29" s="95">
        <f t="shared" si="4"/>
        <v>0</v>
      </c>
      <c r="M29" s="75"/>
      <c r="N29" s="76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18" customHeight="1" x14ac:dyDescent="0.4">
      <c r="A30" s="3"/>
      <c r="B30" s="64">
        <v>23</v>
      </c>
      <c r="C30" s="65"/>
      <c r="D30" s="66"/>
      <c r="E30" s="66"/>
      <c r="F30" s="69"/>
      <c r="G30" s="72" t="str">
        <f t="shared" si="0"/>
        <v>　</v>
      </c>
      <c r="H30" s="70"/>
      <c r="I30" s="71"/>
      <c r="J30" s="73">
        <f t="shared" si="1"/>
        <v>0</v>
      </c>
      <c r="K30" s="74"/>
      <c r="L30" s="95">
        <f t="shared" si="4"/>
        <v>0</v>
      </c>
      <c r="M30" s="75"/>
      <c r="N30" s="76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18" customHeight="1" x14ac:dyDescent="0.4">
      <c r="A31" s="3"/>
      <c r="B31" s="64">
        <v>24</v>
      </c>
      <c r="C31" s="65"/>
      <c r="D31" s="66"/>
      <c r="E31" s="66"/>
      <c r="F31" s="69"/>
      <c r="G31" s="72" t="str">
        <f t="shared" si="0"/>
        <v>　</v>
      </c>
      <c r="H31" s="70"/>
      <c r="I31" s="71"/>
      <c r="J31" s="73">
        <f t="shared" si="1"/>
        <v>0</v>
      </c>
      <c r="K31" s="74"/>
      <c r="L31" s="95">
        <f t="shared" si="4"/>
        <v>0</v>
      </c>
      <c r="M31" s="75"/>
      <c r="N31" s="76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18" customHeight="1" x14ac:dyDescent="0.4">
      <c r="A32" s="3"/>
      <c r="B32" s="64">
        <v>25</v>
      </c>
      <c r="C32" s="65"/>
      <c r="D32" s="66"/>
      <c r="E32" s="66"/>
      <c r="F32" s="69"/>
      <c r="G32" s="72" t="str">
        <f t="shared" si="0"/>
        <v>　</v>
      </c>
      <c r="H32" s="70"/>
      <c r="I32" s="71"/>
      <c r="J32" s="73">
        <f t="shared" si="1"/>
        <v>0</v>
      </c>
      <c r="K32" s="74"/>
      <c r="L32" s="95">
        <f t="shared" si="4"/>
        <v>0</v>
      </c>
      <c r="M32" s="75"/>
      <c r="N32" s="76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18" customHeight="1" x14ac:dyDescent="0.4">
      <c r="A33" s="3"/>
      <c r="B33" s="64">
        <v>26</v>
      </c>
      <c r="C33" s="65"/>
      <c r="D33" s="66"/>
      <c r="E33" s="66"/>
      <c r="F33" s="69"/>
      <c r="G33" s="72" t="str">
        <f t="shared" si="0"/>
        <v>　</v>
      </c>
      <c r="H33" s="70"/>
      <c r="I33" s="71"/>
      <c r="J33" s="73">
        <f t="shared" si="1"/>
        <v>0</v>
      </c>
      <c r="K33" s="74"/>
      <c r="L33" s="95">
        <f t="shared" si="4"/>
        <v>0</v>
      </c>
      <c r="M33" s="75"/>
      <c r="N33" s="76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18" customHeight="1" x14ac:dyDescent="0.4">
      <c r="A34" s="3"/>
      <c r="B34" s="64">
        <v>27</v>
      </c>
      <c r="C34" s="65"/>
      <c r="D34" s="66"/>
      <c r="E34" s="66"/>
      <c r="F34" s="69"/>
      <c r="G34" s="72" t="str">
        <f t="shared" si="0"/>
        <v>　</v>
      </c>
      <c r="H34" s="70"/>
      <c r="I34" s="71"/>
      <c r="J34" s="73">
        <f t="shared" si="1"/>
        <v>0</v>
      </c>
      <c r="K34" s="74"/>
      <c r="L34" s="95">
        <f t="shared" si="4"/>
        <v>0</v>
      </c>
      <c r="M34" s="75"/>
      <c r="N34" s="76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t="18" customHeight="1" x14ac:dyDescent="0.4">
      <c r="A35" s="3"/>
      <c r="B35" s="64">
        <v>28</v>
      </c>
      <c r="C35" s="65"/>
      <c r="D35" s="66"/>
      <c r="E35" s="66"/>
      <c r="F35" s="69"/>
      <c r="G35" s="72" t="str">
        <f t="shared" si="0"/>
        <v>　</v>
      </c>
      <c r="H35" s="70"/>
      <c r="I35" s="71"/>
      <c r="J35" s="73">
        <f t="shared" si="1"/>
        <v>0</v>
      </c>
      <c r="K35" s="74"/>
      <c r="L35" s="95">
        <f t="shared" si="4"/>
        <v>0</v>
      </c>
      <c r="M35" s="75"/>
      <c r="N35" s="76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18" customHeight="1" x14ac:dyDescent="0.4">
      <c r="A36" s="3"/>
      <c r="B36" s="64">
        <v>29</v>
      </c>
      <c r="C36" s="65"/>
      <c r="D36" s="66"/>
      <c r="E36" s="66"/>
      <c r="F36" s="69"/>
      <c r="G36" s="72" t="str">
        <f t="shared" si="0"/>
        <v>　</v>
      </c>
      <c r="H36" s="70"/>
      <c r="I36" s="71"/>
      <c r="J36" s="73">
        <f t="shared" si="1"/>
        <v>0</v>
      </c>
      <c r="K36" s="74"/>
      <c r="L36" s="95">
        <f t="shared" si="4"/>
        <v>0</v>
      </c>
      <c r="M36" s="75"/>
      <c r="N36" s="76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8" customHeight="1" x14ac:dyDescent="0.4">
      <c r="A37" s="3"/>
      <c r="B37" s="64">
        <v>30</v>
      </c>
      <c r="C37" s="65"/>
      <c r="D37" s="66"/>
      <c r="E37" s="66"/>
      <c r="F37" s="69"/>
      <c r="G37" s="72" t="str">
        <f t="shared" si="0"/>
        <v>　</v>
      </c>
      <c r="H37" s="70"/>
      <c r="I37" s="71"/>
      <c r="J37" s="73">
        <f t="shared" si="1"/>
        <v>0</v>
      </c>
      <c r="K37" s="74"/>
      <c r="L37" s="95">
        <f t="shared" si="4"/>
        <v>0</v>
      </c>
      <c r="M37" s="75"/>
      <c r="N37" s="76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8" customHeight="1" x14ac:dyDescent="0.4">
      <c r="A38" s="3"/>
      <c r="B38" s="64">
        <v>31</v>
      </c>
      <c r="C38" s="65"/>
      <c r="D38" s="66"/>
      <c r="E38" s="66"/>
      <c r="F38" s="69"/>
      <c r="G38" s="72" t="str">
        <f t="shared" si="0"/>
        <v>　</v>
      </c>
      <c r="H38" s="70"/>
      <c r="I38" s="71"/>
      <c r="J38" s="73">
        <f t="shared" si="1"/>
        <v>0</v>
      </c>
      <c r="K38" s="74"/>
      <c r="L38" s="95">
        <f t="shared" si="4"/>
        <v>0</v>
      </c>
      <c r="M38" s="75"/>
      <c r="N38" s="76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18" customHeight="1" x14ac:dyDescent="0.4">
      <c r="A39" s="3"/>
      <c r="B39" s="64">
        <v>32</v>
      </c>
      <c r="C39" s="65"/>
      <c r="D39" s="66"/>
      <c r="E39" s="66"/>
      <c r="F39" s="69"/>
      <c r="G39" s="72" t="str">
        <f t="shared" si="0"/>
        <v>　</v>
      </c>
      <c r="H39" s="70"/>
      <c r="I39" s="71"/>
      <c r="J39" s="73">
        <f t="shared" si="1"/>
        <v>0</v>
      </c>
      <c r="K39" s="74"/>
      <c r="L39" s="95">
        <f t="shared" si="4"/>
        <v>0</v>
      </c>
      <c r="M39" s="75"/>
      <c r="N39" s="76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18" customHeight="1" x14ac:dyDescent="0.4">
      <c r="A40" s="3"/>
      <c r="B40" s="64">
        <v>33</v>
      </c>
      <c r="C40" s="65"/>
      <c r="D40" s="66"/>
      <c r="E40" s="66"/>
      <c r="F40" s="69"/>
      <c r="G40" s="72" t="str">
        <f t="shared" ref="G40:G57" si="5">IF(E40="角・平","×",IF(E40="二つ割","Φ",IF(E40="丸太","Φ","　")))</f>
        <v>　</v>
      </c>
      <c r="H40" s="70"/>
      <c r="I40" s="71"/>
      <c r="J40" s="73">
        <f t="shared" ref="J40:J57" si="6">IF(E40="角・平",ROUNDDOWN(F40/1000*H40/1000*I40/1000,4),IF(E40="二つ割",ROUNDDOWN(PI()*(F40/1000/2)^2/2*I40/1000,4),ROUNDDOWN(PI()*(F40/1000/2)^2*I40/1000,4)))</f>
        <v>0</v>
      </c>
      <c r="K40" s="74"/>
      <c r="L40" s="95">
        <f t="shared" si="4"/>
        <v>0</v>
      </c>
      <c r="M40" s="75"/>
      <c r="N40" s="76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18" customHeight="1" x14ac:dyDescent="0.4">
      <c r="A41" s="3"/>
      <c r="B41" s="64">
        <v>34</v>
      </c>
      <c r="C41" s="65"/>
      <c r="D41" s="66"/>
      <c r="E41" s="66"/>
      <c r="F41" s="69"/>
      <c r="G41" s="72" t="str">
        <f t="shared" si="5"/>
        <v>　</v>
      </c>
      <c r="H41" s="70"/>
      <c r="I41" s="71"/>
      <c r="J41" s="73">
        <f t="shared" si="6"/>
        <v>0</v>
      </c>
      <c r="K41" s="74"/>
      <c r="L41" s="95">
        <f t="shared" si="4"/>
        <v>0</v>
      </c>
      <c r="M41" s="75"/>
      <c r="N41" s="76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18" customHeight="1" x14ac:dyDescent="0.4">
      <c r="A42" s="3"/>
      <c r="B42" s="64">
        <v>35</v>
      </c>
      <c r="C42" s="65"/>
      <c r="D42" s="66"/>
      <c r="E42" s="66"/>
      <c r="F42" s="69"/>
      <c r="G42" s="72" t="str">
        <f t="shared" si="5"/>
        <v>　</v>
      </c>
      <c r="H42" s="70"/>
      <c r="I42" s="71"/>
      <c r="J42" s="73">
        <f t="shared" si="6"/>
        <v>0</v>
      </c>
      <c r="K42" s="74"/>
      <c r="L42" s="95">
        <f t="shared" si="4"/>
        <v>0</v>
      </c>
      <c r="M42" s="75"/>
      <c r="N42" s="76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18" customHeight="1" x14ac:dyDescent="0.4">
      <c r="A43" s="3"/>
      <c r="B43" s="64">
        <v>36</v>
      </c>
      <c r="C43" s="65"/>
      <c r="D43" s="66"/>
      <c r="E43" s="66"/>
      <c r="F43" s="69"/>
      <c r="G43" s="72" t="str">
        <f t="shared" si="5"/>
        <v>　</v>
      </c>
      <c r="H43" s="70"/>
      <c r="I43" s="71"/>
      <c r="J43" s="73">
        <f t="shared" si="6"/>
        <v>0</v>
      </c>
      <c r="K43" s="74"/>
      <c r="L43" s="95">
        <f t="shared" si="4"/>
        <v>0</v>
      </c>
      <c r="M43" s="75"/>
      <c r="N43" s="76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18" customHeight="1" x14ac:dyDescent="0.4">
      <c r="A44" s="3"/>
      <c r="B44" s="64">
        <v>37</v>
      </c>
      <c r="C44" s="65"/>
      <c r="D44" s="66"/>
      <c r="E44" s="66"/>
      <c r="F44" s="69"/>
      <c r="G44" s="72" t="str">
        <f t="shared" si="5"/>
        <v>　</v>
      </c>
      <c r="H44" s="70"/>
      <c r="I44" s="71"/>
      <c r="J44" s="73">
        <f t="shared" si="6"/>
        <v>0</v>
      </c>
      <c r="K44" s="74"/>
      <c r="L44" s="95">
        <f t="shared" si="4"/>
        <v>0</v>
      </c>
      <c r="M44" s="75"/>
      <c r="N44" s="76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18" customHeight="1" x14ac:dyDescent="0.4">
      <c r="A45" s="3"/>
      <c r="B45" s="64">
        <v>38</v>
      </c>
      <c r="C45" s="65"/>
      <c r="D45" s="66"/>
      <c r="E45" s="66"/>
      <c r="F45" s="69"/>
      <c r="G45" s="72" t="str">
        <f t="shared" si="5"/>
        <v>　</v>
      </c>
      <c r="H45" s="70"/>
      <c r="I45" s="71"/>
      <c r="J45" s="73">
        <f t="shared" si="6"/>
        <v>0</v>
      </c>
      <c r="K45" s="74"/>
      <c r="L45" s="95">
        <f t="shared" si="4"/>
        <v>0</v>
      </c>
      <c r="M45" s="75"/>
      <c r="N45" s="76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ht="18" customHeight="1" x14ac:dyDescent="0.4">
      <c r="A46" s="3"/>
      <c r="B46" s="64">
        <v>39</v>
      </c>
      <c r="C46" s="65"/>
      <c r="D46" s="66"/>
      <c r="E46" s="66"/>
      <c r="F46" s="69"/>
      <c r="G46" s="72" t="str">
        <f t="shared" si="5"/>
        <v>　</v>
      </c>
      <c r="H46" s="70"/>
      <c r="I46" s="71"/>
      <c r="J46" s="73">
        <f t="shared" si="6"/>
        <v>0</v>
      </c>
      <c r="K46" s="74"/>
      <c r="L46" s="95">
        <f t="shared" si="4"/>
        <v>0</v>
      </c>
      <c r="M46" s="75"/>
      <c r="N46" s="76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18" customHeight="1" x14ac:dyDescent="0.4">
      <c r="A47" s="3"/>
      <c r="B47" s="64">
        <v>40</v>
      </c>
      <c r="C47" s="65"/>
      <c r="D47" s="66"/>
      <c r="E47" s="66"/>
      <c r="F47" s="69"/>
      <c r="G47" s="72" t="str">
        <f t="shared" si="5"/>
        <v>　</v>
      </c>
      <c r="H47" s="70"/>
      <c r="I47" s="71"/>
      <c r="J47" s="73">
        <f t="shared" si="6"/>
        <v>0</v>
      </c>
      <c r="K47" s="74"/>
      <c r="L47" s="95">
        <f t="shared" si="4"/>
        <v>0</v>
      </c>
      <c r="M47" s="75"/>
      <c r="N47" s="76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 ht="18" customHeight="1" x14ac:dyDescent="0.4">
      <c r="A48" s="3"/>
      <c r="B48" s="64">
        <v>41</v>
      </c>
      <c r="C48" s="65"/>
      <c r="D48" s="66"/>
      <c r="E48" s="66"/>
      <c r="F48" s="69"/>
      <c r="G48" s="72" t="str">
        <f t="shared" si="5"/>
        <v>　</v>
      </c>
      <c r="H48" s="70"/>
      <c r="I48" s="71"/>
      <c r="J48" s="73">
        <f t="shared" si="6"/>
        <v>0</v>
      </c>
      <c r="K48" s="74"/>
      <c r="L48" s="95">
        <f t="shared" si="4"/>
        <v>0</v>
      </c>
      <c r="M48" s="75"/>
      <c r="N48" s="76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1:48" ht="18" customHeight="1" x14ac:dyDescent="0.4">
      <c r="A49" s="3"/>
      <c r="B49" s="64">
        <v>42</v>
      </c>
      <c r="C49" s="65"/>
      <c r="D49" s="66"/>
      <c r="E49" s="66"/>
      <c r="F49" s="69"/>
      <c r="G49" s="72" t="str">
        <f t="shared" si="5"/>
        <v>　</v>
      </c>
      <c r="H49" s="70"/>
      <c r="I49" s="71"/>
      <c r="J49" s="73">
        <f t="shared" si="6"/>
        <v>0</v>
      </c>
      <c r="K49" s="74"/>
      <c r="L49" s="95">
        <f t="shared" si="4"/>
        <v>0</v>
      </c>
      <c r="M49" s="75"/>
      <c r="N49" s="76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18" customHeight="1" x14ac:dyDescent="0.4">
      <c r="A50" s="3"/>
      <c r="B50" s="64">
        <v>43</v>
      </c>
      <c r="C50" s="65"/>
      <c r="D50" s="66"/>
      <c r="E50" s="66"/>
      <c r="F50" s="69"/>
      <c r="G50" s="72" t="str">
        <f t="shared" si="5"/>
        <v>　</v>
      </c>
      <c r="H50" s="70"/>
      <c r="I50" s="71"/>
      <c r="J50" s="73">
        <f t="shared" si="6"/>
        <v>0</v>
      </c>
      <c r="K50" s="74"/>
      <c r="L50" s="95">
        <f t="shared" si="4"/>
        <v>0</v>
      </c>
      <c r="M50" s="75"/>
      <c r="N50" s="76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18" customHeight="1" x14ac:dyDescent="0.4">
      <c r="A51" s="3"/>
      <c r="B51" s="64">
        <v>44</v>
      </c>
      <c r="C51" s="65"/>
      <c r="D51" s="66"/>
      <c r="E51" s="66"/>
      <c r="F51" s="69"/>
      <c r="G51" s="72" t="str">
        <f t="shared" si="5"/>
        <v>　</v>
      </c>
      <c r="H51" s="70"/>
      <c r="I51" s="71"/>
      <c r="J51" s="73">
        <f t="shared" si="6"/>
        <v>0</v>
      </c>
      <c r="K51" s="74"/>
      <c r="L51" s="95">
        <f t="shared" si="4"/>
        <v>0</v>
      </c>
      <c r="M51" s="75"/>
      <c r="N51" s="76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18" customHeight="1" x14ac:dyDescent="0.4">
      <c r="A52" s="3"/>
      <c r="B52" s="64">
        <v>45</v>
      </c>
      <c r="C52" s="65"/>
      <c r="D52" s="66"/>
      <c r="E52" s="66"/>
      <c r="F52" s="69"/>
      <c r="G52" s="72" t="str">
        <f t="shared" si="5"/>
        <v>　</v>
      </c>
      <c r="H52" s="70"/>
      <c r="I52" s="71"/>
      <c r="J52" s="73">
        <f t="shared" si="6"/>
        <v>0</v>
      </c>
      <c r="K52" s="74"/>
      <c r="L52" s="95">
        <f t="shared" si="4"/>
        <v>0</v>
      </c>
      <c r="M52" s="75"/>
      <c r="N52" s="76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18" customHeight="1" x14ac:dyDescent="0.4">
      <c r="A53" s="3"/>
      <c r="B53" s="64">
        <v>46</v>
      </c>
      <c r="C53" s="65"/>
      <c r="D53" s="66"/>
      <c r="E53" s="66"/>
      <c r="F53" s="69"/>
      <c r="G53" s="72" t="str">
        <f t="shared" si="5"/>
        <v>　</v>
      </c>
      <c r="H53" s="70"/>
      <c r="I53" s="71"/>
      <c r="J53" s="73">
        <f t="shared" si="6"/>
        <v>0</v>
      </c>
      <c r="K53" s="74"/>
      <c r="L53" s="95">
        <f t="shared" si="4"/>
        <v>0</v>
      </c>
      <c r="M53" s="75"/>
      <c r="N53" s="76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18" customHeight="1" x14ac:dyDescent="0.4">
      <c r="A54" s="3"/>
      <c r="B54" s="64">
        <v>47</v>
      </c>
      <c r="C54" s="65"/>
      <c r="D54" s="66"/>
      <c r="E54" s="66"/>
      <c r="F54" s="69"/>
      <c r="G54" s="72" t="str">
        <f t="shared" si="5"/>
        <v>　</v>
      </c>
      <c r="H54" s="70"/>
      <c r="I54" s="71"/>
      <c r="J54" s="73">
        <f t="shared" si="6"/>
        <v>0</v>
      </c>
      <c r="K54" s="74"/>
      <c r="L54" s="95">
        <f t="shared" si="4"/>
        <v>0</v>
      </c>
      <c r="M54" s="75"/>
      <c r="N54" s="76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18" customHeight="1" x14ac:dyDescent="0.4">
      <c r="A55" s="3"/>
      <c r="B55" s="64">
        <v>48</v>
      </c>
      <c r="C55" s="65"/>
      <c r="D55" s="66"/>
      <c r="E55" s="66"/>
      <c r="F55" s="69"/>
      <c r="G55" s="72" t="str">
        <f t="shared" si="5"/>
        <v>　</v>
      </c>
      <c r="H55" s="70"/>
      <c r="I55" s="71"/>
      <c r="J55" s="73">
        <f t="shared" si="6"/>
        <v>0</v>
      </c>
      <c r="K55" s="74"/>
      <c r="L55" s="95">
        <f t="shared" si="4"/>
        <v>0</v>
      </c>
      <c r="M55" s="75"/>
      <c r="N55" s="76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48" ht="18" customHeight="1" x14ac:dyDescent="0.4">
      <c r="A56" s="3"/>
      <c r="B56" s="64">
        <v>49</v>
      </c>
      <c r="C56" s="65"/>
      <c r="D56" s="66"/>
      <c r="E56" s="66"/>
      <c r="F56" s="69"/>
      <c r="G56" s="72" t="str">
        <f t="shared" si="5"/>
        <v>　</v>
      </c>
      <c r="H56" s="70"/>
      <c r="I56" s="71"/>
      <c r="J56" s="73">
        <f t="shared" si="6"/>
        <v>0</v>
      </c>
      <c r="K56" s="74"/>
      <c r="L56" s="95">
        <f t="shared" si="4"/>
        <v>0</v>
      </c>
      <c r="M56" s="75"/>
      <c r="N56" s="76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18" customHeight="1" x14ac:dyDescent="0.4">
      <c r="A57" s="3"/>
      <c r="B57" s="64">
        <v>50</v>
      </c>
      <c r="C57" s="65"/>
      <c r="D57" s="66"/>
      <c r="E57" s="66"/>
      <c r="F57" s="69"/>
      <c r="G57" s="72" t="str">
        <f t="shared" si="5"/>
        <v>　</v>
      </c>
      <c r="H57" s="70"/>
      <c r="I57" s="71"/>
      <c r="J57" s="73">
        <f t="shared" si="6"/>
        <v>0</v>
      </c>
      <c r="K57" s="74"/>
      <c r="L57" s="95">
        <f t="shared" si="4"/>
        <v>0</v>
      </c>
      <c r="M57" s="75"/>
      <c r="N57" s="76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48" ht="18" customHeight="1" x14ac:dyDescent="0.4">
      <c r="A58" s="3"/>
      <c r="B58" s="63" t="s">
        <v>48</v>
      </c>
      <c r="C58" s="68"/>
      <c r="D58" s="68"/>
      <c r="E58" s="68"/>
      <c r="F58" s="123"/>
      <c r="G58" s="124"/>
      <c r="H58" s="124"/>
      <c r="I58" s="34"/>
      <c r="J58" s="34"/>
      <c r="K58" s="35"/>
      <c r="L58" s="95">
        <f>SUM(L8:L57)</f>
        <v>0</v>
      </c>
      <c r="M58" s="36"/>
      <c r="N58" s="3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18" customHeight="1" x14ac:dyDescent="0.4">
      <c r="A60" s="3"/>
      <c r="B60" s="3"/>
      <c r="C60" s="3"/>
      <c r="D60" s="3"/>
      <c r="E60" s="3"/>
      <c r="F60" s="38"/>
      <c r="G60" s="49"/>
      <c r="H60" s="3"/>
      <c r="I60" s="100" t="s">
        <v>43</v>
      </c>
      <c r="J60" s="3"/>
      <c r="K60" s="90" t="s">
        <v>26</v>
      </c>
      <c r="L60" s="93">
        <f>L58</f>
        <v>0</v>
      </c>
      <c r="M60" s="91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ht="18" customHeight="1" x14ac:dyDescent="0.4">
      <c r="A61" s="3"/>
      <c r="B61" s="85" t="s">
        <v>16</v>
      </c>
      <c r="C61" s="3"/>
      <c r="D61" s="3"/>
      <c r="E61" s="3"/>
      <c r="F61" s="3"/>
      <c r="G61" s="3"/>
      <c r="H61" s="3"/>
      <c r="I61" s="3"/>
      <c r="J61" s="52"/>
      <c r="K61" s="53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1:48" ht="18" customHeight="1" x14ac:dyDescent="0.4">
      <c r="A62" s="3"/>
      <c r="B62" s="50"/>
      <c r="C62" s="85" t="s">
        <v>17</v>
      </c>
      <c r="D62" s="88"/>
      <c r="E62" s="88"/>
      <c r="F62" s="88"/>
      <c r="G62" s="88"/>
      <c r="H62" s="88"/>
      <c r="I62" s="88"/>
      <c r="J62" s="88"/>
      <c r="K62" s="90"/>
      <c r="L62" s="101"/>
      <c r="M62" s="102"/>
      <c r="N62" s="8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1:48" ht="18" customHeight="1" x14ac:dyDescent="0.4">
      <c r="A63" s="3"/>
      <c r="B63" s="51"/>
      <c r="C63" s="85" t="s">
        <v>18</v>
      </c>
      <c r="D63" s="103"/>
      <c r="E63" s="103"/>
      <c r="F63" s="103"/>
      <c r="G63" s="103"/>
      <c r="H63" s="103"/>
      <c r="I63" s="103"/>
      <c r="J63" s="103"/>
      <c r="K63" s="104"/>
      <c r="L63" s="101"/>
      <c r="M63" s="102"/>
      <c r="N63" s="10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1:48" customFormat="1" ht="18" customHeight="1" x14ac:dyDescent="0.4">
      <c r="A64" s="6"/>
      <c r="B64" s="86" t="s">
        <v>12</v>
      </c>
      <c r="C64" s="138" t="s">
        <v>67</v>
      </c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customFormat="1" ht="18" customHeight="1" x14ac:dyDescent="0.4">
      <c r="A65" s="6"/>
      <c r="B65" s="5"/>
      <c r="C65" s="144" t="s">
        <v>35</v>
      </c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customFormat="1" ht="18" customHeight="1" x14ac:dyDescent="0.4">
      <c r="A66" s="6"/>
      <c r="B66" s="5"/>
      <c r="C66" s="144" t="s">
        <v>75</v>
      </c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customFormat="1" ht="18" customHeight="1" x14ac:dyDescent="0.4">
      <c r="A67" s="6"/>
      <c r="B67" s="5"/>
      <c r="C67" s="85" t="s">
        <v>56</v>
      </c>
      <c r="D67" s="87"/>
      <c r="E67" s="85"/>
      <c r="F67" s="85" t="s">
        <v>15</v>
      </c>
      <c r="G67" s="87"/>
      <c r="H67" s="89"/>
      <c r="I67" s="89"/>
      <c r="J67" s="89"/>
      <c r="K67" s="88"/>
      <c r="L67" s="88"/>
      <c r="M67" s="88"/>
      <c r="N67" s="88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customFormat="1" ht="30" customHeight="1" x14ac:dyDescent="0.4">
      <c r="A68" s="6"/>
      <c r="B68" s="5"/>
      <c r="C68" s="138" t="s">
        <v>111</v>
      </c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:48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:48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:48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:48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1:48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:48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1:48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1:48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1:48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:48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:48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:48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1:48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:48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1:48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1:48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1:48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1:48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1:48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1:48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1:48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1:48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1:48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1:48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1:48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spans="1:48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spans="1:48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spans="1:48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1:48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1:48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spans="1:48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spans="1:48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:48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spans="1:48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spans="1:48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1:48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spans="1:48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spans="1:48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spans="1:48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spans="1:48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spans="1:48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spans="1:48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1:48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spans="1:48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spans="1:48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1:48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spans="1:48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1:48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1:48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1:48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1:48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1:48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1:48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1:48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1:48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1:48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1:48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1:48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1:48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1:48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1:48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1:48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1:48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1:48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1:48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1:48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1:48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1:48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1:48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1:48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1:48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1:48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1:48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1:48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1:48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1:48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1:48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1:48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1:48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1:48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1:48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1:48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1:48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1:48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1:48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1:48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1:48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1:48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1:48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1:48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1:48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1:48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1:48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1:48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1:48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1:48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1:48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1:48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1:48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1:48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1:48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1:48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1:48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1:48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1:48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1:48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1:48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1:48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1:48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1:48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1:48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1:48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1:48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</sheetData>
  <mergeCells count="20">
    <mergeCell ref="F6:I6"/>
    <mergeCell ref="C66:N66"/>
    <mergeCell ref="C68:N68"/>
    <mergeCell ref="X6:X7"/>
    <mergeCell ref="F7:H7"/>
    <mergeCell ref="F58:H58"/>
    <mergeCell ref="C64:N64"/>
    <mergeCell ref="C65:N65"/>
    <mergeCell ref="K6:K7"/>
    <mergeCell ref="L6:L7"/>
    <mergeCell ref="M6:M7"/>
    <mergeCell ref="N6:N7"/>
    <mergeCell ref="T6:T7"/>
    <mergeCell ref="V6:V7"/>
    <mergeCell ref="J6:J7"/>
    <mergeCell ref="B4:C4"/>
    <mergeCell ref="B6:B7"/>
    <mergeCell ref="C6:C7"/>
    <mergeCell ref="D6:D7"/>
    <mergeCell ref="E6:E7"/>
  </mergeCells>
  <phoneticPr fontId="1"/>
  <dataValidations count="4">
    <dataValidation type="list" allowBlank="1" showInputMessage="1" showErrorMessage="1" sqref="D8:D57">
      <formula1>$T$8:$T$15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E71:E1048576 E2 E60:E63">
      <formula1>$V$6:$V$10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木材計算(塀・入力例①,②・丸太例)</vt:lpstr>
      <vt:lpstr>木材計算(塀用)横書き</vt:lpstr>
      <vt:lpstr>木材計算(デッキ・入力例2mx3.8m)横書き</vt:lpstr>
      <vt:lpstr>木材計算(デッキ用)横書き</vt:lpstr>
      <vt:lpstr>縦書→</vt:lpstr>
      <vt:lpstr>木材計算(塀用)縦書き</vt:lpstr>
      <vt:lpstr>木材計算(デッキ用)縦書き</vt:lpstr>
      <vt:lpstr>'木材計算(デッキ・入力例2mx3.8m)横書き'!Print_Area</vt:lpstr>
      <vt:lpstr>'木材計算(デッキ用)横書き'!Print_Area</vt:lpstr>
      <vt:lpstr>'木材計算(デッキ用)縦書き'!Print_Area</vt:lpstr>
      <vt:lpstr>'木材計算(塀・入力例①,②・丸太例)'!Print_Area</vt:lpstr>
      <vt:lpstr>'木材計算(塀用)横書き'!Print_Area</vt:lpstr>
      <vt:lpstr>'木材計算(塀用)縦書き'!Print_Area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soumu31</dc:creator>
  <cp:lastModifiedBy>CatenaRentalSystem</cp:lastModifiedBy>
  <cp:lastPrinted>2022-04-13T06:40:40Z</cp:lastPrinted>
  <dcterms:created xsi:type="dcterms:W3CDTF">2020-04-22T01:06:31Z</dcterms:created>
  <dcterms:modified xsi:type="dcterms:W3CDTF">2022-09-28T04:30:18Z</dcterms:modified>
</cp:coreProperties>
</file>