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esktop\221201 外構作業用\09 HP案内\提出する書類の様式及び作成例等\R6に差替えたファイル\"/>
    </mc:Choice>
  </mc:AlternateContent>
  <bookViews>
    <workbookView xWindow="0" yWindow="0" windowWidth="14370" windowHeight="6585" tabRatio="674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8" l="1"/>
  <c r="M60" i="18"/>
  <c r="M26" i="17"/>
  <c r="M25" i="17"/>
  <c r="M24" i="22"/>
  <c r="M23" i="22"/>
  <c r="L24" i="22" l="1"/>
  <c r="L61" i="18"/>
  <c r="L26" i="17"/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L13" i="17"/>
  <c r="J13" i="17"/>
  <c r="G13" i="17"/>
  <c r="J12" i="17"/>
  <c r="L12" i="17" s="1"/>
  <c r="H12" i="17"/>
  <c r="G12" i="17"/>
  <c r="J11" i="17"/>
  <c r="L11" i="17" s="1"/>
  <c r="H11" i="17"/>
  <c r="G11" i="17"/>
  <c r="J10" i="17"/>
  <c r="L10" i="17" s="1"/>
  <c r="G10" i="17"/>
  <c r="J9" i="17"/>
  <c r="L9" i="17" s="1"/>
  <c r="G9" i="17"/>
  <c r="J8" i="17"/>
  <c r="L8" i="17" s="1"/>
  <c r="L23" i="17" s="1"/>
  <c r="L25" i="17" s="1"/>
  <c r="G8" i="17"/>
  <c r="L58" i="18" l="1"/>
  <c r="L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H12" i="13"/>
  <c r="G12" i="13"/>
  <c r="J11" i="13"/>
  <c r="L11" i="13" s="1"/>
  <c r="H11" i="13"/>
  <c r="G11" i="13"/>
  <c r="J10" i="13"/>
  <c r="L10" i="13" s="1"/>
  <c r="G10" i="13"/>
  <c r="J9" i="13"/>
  <c r="L9" i="13" s="1"/>
  <c r="J8" i="13"/>
  <c r="L8" i="13" s="1"/>
  <c r="L57" i="16" l="1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<sst xmlns="http://schemas.openxmlformats.org/spreadsheetml/2006/main" count="456" uniqueCount="117">
  <si>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</si>
  <si>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</si>
  <si>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</si>
  <si>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</si>
  <si>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</si>
  <si>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</si>
  <si>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</si>
  <si>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</si>
  <si>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</si>
  <si>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</si>
  <si>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</si>
  <si>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</si>
  <si>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</si>
  <si>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</si>
  <si>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</si>
  <si>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</si>
  <si>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</si>
  <si>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</si>
  <si>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</si>
  <si>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</si>
  <si>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</si>
  <si>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</si>
  <si>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</si>
  <si>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</si>
  <si>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</si>
  <si>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</si>
  <si>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</si>
  <si>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</si>
  <si>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</si>
  <si>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</si>
  <si>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</si>
  <si>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</si>
  <si>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</si>
  <si>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</si>
  <si>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</si>
  <si>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</si>
  <si>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</si>
  <si>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</si>
  <si>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</si>
  <si>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</si>
  <si>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</si>
  <si>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</si>
  <si>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</si>
  <si>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</si>
  <si>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</si>
  <si>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</si>
  <si>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</si>
  <si>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</si>
  <si>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</si>
  <si>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</si>
  <si>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</si>
  <si>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</si>
  <si>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</si>
  <si>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</si>
  <si>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</si>
  <si>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</si>
  <si>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</si>
  <si>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</si>
  <si>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</si>
  <si>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</si>
  <si>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</si>
  <si>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</si>
  <si>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</si>
  <si>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</si>
  <si>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</si>
  <si>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</si>
  <si>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</si>
  <si>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</si>
  <si>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</si>
  <si>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</si>
  <si>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</si>
  <si>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</si>
  <si>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</si>
  <si>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</si>
  <si>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</si>
  <si>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</si>
  <si>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</si>
  <si>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</si>
  <si>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</si>
  <si>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</si>
  <si>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</si>
  <si>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</si>
  <si>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</si>
  <si>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</si>
  <si>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</si>
  <si>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</si>
  <si>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</si>
  <si>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</si>
  <si>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</si>
  <si>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</si>
  <si>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</si>
  <si>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</si>
  <si>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</si>
  <si>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</si>
  <si>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</si>
  <si>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</si>
  <si>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</si>
  <si>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</si>
  <si>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</si>
  <si>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</si>
  <si>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</si>
  <si>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</si>
  <si>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</si>
  <si>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</si>
  <si>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</si>
  <si>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</si>
  <si>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rPr>
        <sz val="11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　使用材積合計=</t>
    </r>
    <rPh sb="9" eb="11">
      <t>ゴウケイ</t>
    </rPh>
    <phoneticPr fontId="1"/>
  </si>
  <si>
    <r>
      <rPr>
        <sz val="11"/>
        <color rgb="FFFF0000"/>
        <rFont val="ＭＳ Ｐゴシック"/>
        <family val="3"/>
        <charset val="128"/>
      </rPr>
      <t>㎡</t>
    </r>
    <r>
      <rPr>
        <sz val="11"/>
        <color theme="1"/>
        <rFont val="ＭＳ Ｐゴシック"/>
        <family val="3"/>
        <charset val="128"/>
      </rPr>
      <t>　　　　使用材積合計=</t>
    </r>
    <rPh sb="9" eb="11">
      <t>ゴウケイ</t>
    </rPh>
    <phoneticPr fontId="1"/>
  </si>
  <si>
    <t>柱芯間の塀総長=</t>
    <rPh sb="0" eb="3">
      <t>ハシラシンカン</t>
    </rPh>
    <rPh sb="4" eb="5">
      <t>ヘイ</t>
    </rPh>
    <rPh sb="5" eb="7">
      <t>ソウチョウ</t>
    </rPh>
    <phoneticPr fontId="1"/>
  </si>
  <si>
    <t>使用材積合計 / 柱芯間の塀総長 =</t>
    <phoneticPr fontId="1"/>
  </si>
  <si>
    <t>束芯範囲の床面積=</t>
    <rPh sb="0" eb="1">
      <t>ツカ</t>
    </rPh>
    <rPh sb="1" eb="2">
      <t>シン</t>
    </rPh>
    <rPh sb="2" eb="4">
      <t>ハンイ</t>
    </rPh>
    <rPh sb="5" eb="8">
      <t>ユカメンセキ</t>
    </rPh>
    <phoneticPr fontId="1"/>
  </si>
  <si>
    <t>使用材積合計 / 束芯範囲の床面積 =</t>
    <phoneticPr fontId="1"/>
  </si>
  <si>
    <t>x0001</t>
    <phoneticPr fontId="1"/>
  </si>
  <si>
    <t>x0002</t>
    <phoneticPr fontId="1"/>
  </si>
  <si>
    <t>x0003</t>
    <phoneticPr fontId="1"/>
  </si>
  <si>
    <t>x????</t>
    <phoneticPr fontId="1"/>
  </si>
  <si>
    <t>x0011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</si>
</sst>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  <numFmt numFmtId="182" formatCode="#,##0.0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38" fontId="19" fillId="0" borderId="0" xfId="1" applyFont="1" applyFill="1" applyBorder="1" applyAlignment="1">
      <alignment horizontal="center" vertical="center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804335</xdr:colOff>
      <xdr:row>22</xdr:row>
      <xdr:rowOff>0</xdr:rowOff>
    </xdr:from>
    <xdr:to>
      <xdr:col>13</xdr:col>
      <xdr:colOff>508000</xdr:colOff>
      <xdr:row>24</xdr:row>
      <xdr:rowOff>63500</xdr:rowOff>
    </xdr:to>
    <xdr:sp macro="" textlink="">
      <xdr:nvSpPr>
        <xdr:cNvPr id="8" name="角丸四角形 7"/>
        <xdr:cNvSpPr/>
      </xdr:nvSpPr>
      <xdr:spPr>
        <a:xfrm>
          <a:off x="4529668" y="5122333"/>
          <a:ext cx="4106332" cy="52916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12</xdr:col>
      <xdr:colOff>539753</xdr:colOff>
      <xdr:row>28</xdr:row>
      <xdr:rowOff>148172</xdr:rowOff>
    </xdr:from>
    <xdr:to>
      <xdr:col>13</xdr:col>
      <xdr:colOff>1566335</xdr:colOff>
      <xdr:row>29</xdr:row>
      <xdr:rowOff>169336</xdr:rowOff>
    </xdr:to>
    <xdr:sp macro="" textlink="">
      <xdr:nvSpPr>
        <xdr:cNvPr id="19" name="テキスト ボックス 18"/>
        <xdr:cNvSpPr txBox="1"/>
      </xdr:nvSpPr>
      <xdr:spPr>
        <a:xfrm>
          <a:off x="7704670" y="6667505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13</xdr:col>
      <xdr:colOff>190500</xdr:colOff>
      <xdr:row>24</xdr:row>
      <xdr:rowOff>74083</xdr:rowOff>
    </xdr:from>
    <xdr:to>
      <xdr:col>13</xdr:col>
      <xdr:colOff>571503</xdr:colOff>
      <xdr:row>28</xdr:row>
      <xdr:rowOff>148172</xdr:rowOff>
    </xdr:to>
    <xdr:cxnSp macro="">
      <xdr:nvCxnSpPr>
        <xdr:cNvPr id="20" name="直線矢印コネクタ 19"/>
        <xdr:cNvCxnSpPr>
          <a:stCxn id="19" idx="0"/>
        </xdr:cNvCxnSpPr>
      </xdr:nvCxnSpPr>
      <xdr:spPr>
        <a:xfrm flipH="1" flipV="1">
          <a:off x="8318500" y="5662083"/>
          <a:ext cx="381003" cy="10054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tabSelected="1" topLeftCell="A25" zoomScale="90" zoomScaleNormal="90" workbookViewId="0">
      <selection activeCell="D44" sqref="D44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94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0" t="s">
        <v>89</v>
      </c>
      <c r="C4" s="110"/>
      <c r="D4" s="7" t="s">
        <v>112</v>
      </c>
      <c r="E4" s="7"/>
      <c r="F4" s="114" t="s">
        <v>29</v>
      </c>
      <c r="G4" s="114"/>
      <c r="H4" s="115" t="s">
        <v>65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55</v>
      </c>
      <c r="L6" s="105" t="s">
        <v>75</v>
      </c>
      <c r="M6" s="105" t="s">
        <v>61</v>
      </c>
      <c r="N6" s="105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24" t="s">
        <v>42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5"/>
      <c r="U7" s="3"/>
      <c r="V7" s="128"/>
      <c r="W7" s="3"/>
      <c r="X7" s="12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31</v>
      </c>
      <c r="D9" s="12" t="s">
        <v>20</v>
      </c>
      <c r="E9" s="12" t="s">
        <v>60</v>
      </c>
      <c r="F9" s="13">
        <v>60</v>
      </c>
      <c r="G9" s="70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32</v>
      </c>
      <c r="D10" s="12" t="s">
        <v>20</v>
      </c>
      <c r="E10" s="12" t="s">
        <v>60</v>
      </c>
      <c r="F10" s="13">
        <v>24</v>
      </c>
      <c r="G10" s="70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60</v>
      </c>
      <c r="F11" s="13">
        <v>90</v>
      </c>
      <c r="G11" s="70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33"/>
      <c r="D18" s="33"/>
      <c r="E18" s="33"/>
      <c r="F18" s="122"/>
      <c r="G18" s="123"/>
      <c r="H18" s="123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103" t="s">
        <v>108</v>
      </c>
      <c r="G23" s="104"/>
      <c r="H23" s="104"/>
      <c r="I23" s="39">
        <v>34200</v>
      </c>
      <c r="J23" s="103" t="s">
        <v>76</v>
      </c>
      <c r="K23" s="103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109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95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10" t="s">
        <v>89</v>
      </c>
      <c r="C27" s="110"/>
      <c r="D27" s="7" t="s">
        <v>113</v>
      </c>
      <c r="E27" s="3"/>
      <c r="F27" s="114" t="s">
        <v>29</v>
      </c>
      <c r="G27" s="114"/>
      <c r="H27" s="115" t="s">
        <v>66</v>
      </c>
      <c r="I27" s="115"/>
      <c r="J27" s="115"/>
      <c r="K27" s="115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73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11" t="s">
        <v>43</v>
      </c>
      <c r="C29" s="113" t="s">
        <v>48</v>
      </c>
      <c r="D29" s="113" t="s">
        <v>70</v>
      </c>
      <c r="E29" s="113" t="s">
        <v>71</v>
      </c>
      <c r="F29" s="118" t="s">
        <v>74</v>
      </c>
      <c r="G29" s="119"/>
      <c r="H29" s="109"/>
      <c r="I29" s="120"/>
      <c r="J29" s="116" t="s">
        <v>98</v>
      </c>
      <c r="K29" s="113" t="s">
        <v>55</v>
      </c>
      <c r="L29" s="105" t="s">
        <v>75</v>
      </c>
      <c r="M29" s="105" t="s">
        <v>61</v>
      </c>
      <c r="N29" s="105" t="s">
        <v>46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12"/>
      <c r="C30" s="107"/>
      <c r="D30" s="107"/>
      <c r="E30" s="107"/>
      <c r="F30" s="108" t="s">
        <v>47</v>
      </c>
      <c r="G30" s="109"/>
      <c r="H30" s="109"/>
      <c r="I30" s="10" t="s">
        <v>44</v>
      </c>
      <c r="J30" s="117"/>
      <c r="K30" s="107"/>
      <c r="L30" s="106"/>
      <c r="M30" s="107"/>
      <c r="N30" s="10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60</v>
      </c>
      <c r="F31" s="13">
        <v>40</v>
      </c>
      <c r="G31" s="70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37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32</v>
      </c>
      <c r="D32" s="12" t="s">
        <v>20</v>
      </c>
      <c r="E32" s="12" t="s">
        <v>60</v>
      </c>
      <c r="F32" s="13">
        <v>24</v>
      </c>
      <c r="G32" s="70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37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60</v>
      </c>
      <c r="F33" s="13">
        <v>90</v>
      </c>
      <c r="G33" s="70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39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0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0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45</v>
      </c>
      <c r="C36" s="33"/>
      <c r="D36" s="33"/>
      <c r="E36" s="33"/>
      <c r="F36" s="122"/>
      <c r="G36" s="123"/>
      <c r="H36" s="123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103" t="s">
        <v>108</v>
      </c>
      <c r="G38" s="104"/>
      <c r="H38" s="104"/>
      <c r="I38" s="39">
        <v>34200</v>
      </c>
      <c r="J38" s="103" t="s">
        <v>76</v>
      </c>
      <c r="K38" s="103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109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90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10" t="s">
        <v>89</v>
      </c>
      <c r="C43" s="110"/>
      <c r="D43" s="7" t="s">
        <v>114</v>
      </c>
      <c r="E43" s="3"/>
      <c r="F43" s="114" t="s">
        <v>29</v>
      </c>
      <c r="G43" s="114"/>
      <c r="H43" s="115" t="s">
        <v>67</v>
      </c>
      <c r="I43" s="115"/>
      <c r="J43" s="115"/>
      <c r="K43" s="115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73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11" t="s">
        <v>43</v>
      </c>
      <c r="C45" s="113" t="s">
        <v>48</v>
      </c>
      <c r="D45" s="113" t="s">
        <v>70</v>
      </c>
      <c r="E45" s="113" t="s">
        <v>71</v>
      </c>
      <c r="F45" s="118" t="s">
        <v>74</v>
      </c>
      <c r="G45" s="119"/>
      <c r="H45" s="109"/>
      <c r="I45" s="120"/>
      <c r="J45" s="116" t="s">
        <v>98</v>
      </c>
      <c r="K45" s="113" t="s">
        <v>55</v>
      </c>
      <c r="L45" s="105" t="s">
        <v>75</v>
      </c>
      <c r="M45" s="105" t="s">
        <v>61</v>
      </c>
      <c r="N45" s="105" t="s">
        <v>46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12"/>
      <c r="C46" s="107"/>
      <c r="D46" s="107"/>
      <c r="E46" s="107"/>
      <c r="F46" s="108" t="s">
        <v>47</v>
      </c>
      <c r="G46" s="109"/>
      <c r="H46" s="109"/>
      <c r="I46" s="10" t="s">
        <v>44</v>
      </c>
      <c r="J46" s="117"/>
      <c r="K46" s="107"/>
      <c r="L46" s="106"/>
      <c r="M46" s="107"/>
      <c r="N46" s="10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57</v>
      </c>
      <c r="D47" s="12" t="s">
        <v>20</v>
      </c>
      <c r="E47" s="12" t="s">
        <v>58</v>
      </c>
      <c r="F47" s="13">
        <v>60</v>
      </c>
      <c r="G47" s="70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68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77</v>
      </c>
      <c r="D48" s="12" t="s">
        <v>20</v>
      </c>
      <c r="E48" s="12" t="s">
        <v>58</v>
      </c>
      <c r="F48" s="13">
        <v>100</v>
      </c>
      <c r="G48" s="70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77</v>
      </c>
      <c r="D49" s="12" t="s">
        <v>20</v>
      </c>
      <c r="E49" s="12" t="s">
        <v>58</v>
      </c>
      <c r="F49" s="13">
        <v>100</v>
      </c>
      <c r="G49" s="70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77</v>
      </c>
      <c r="D50" s="12" t="s">
        <v>20</v>
      </c>
      <c r="E50" s="12" t="s">
        <v>58</v>
      </c>
      <c r="F50" s="13">
        <v>100</v>
      </c>
      <c r="G50" s="70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77</v>
      </c>
      <c r="D51" s="12" t="s">
        <v>20</v>
      </c>
      <c r="E51" s="12" t="s">
        <v>58</v>
      </c>
      <c r="F51" s="13">
        <v>100</v>
      </c>
      <c r="G51" s="70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56</v>
      </c>
      <c r="D52" s="12" t="s">
        <v>20</v>
      </c>
      <c r="E52" s="12" t="s">
        <v>58</v>
      </c>
      <c r="F52" s="13">
        <v>140</v>
      </c>
      <c r="G52" s="70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0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0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0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0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45</v>
      </c>
      <c r="C57" s="33"/>
      <c r="D57" s="33"/>
      <c r="E57" s="33"/>
      <c r="F57" s="122"/>
      <c r="G57" s="123"/>
      <c r="H57" s="123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103" t="s">
        <v>108</v>
      </c>
      <c r="G59" s="104"/>
      <c r="H59" s="104"/>
      <c r="I59" s="49">
        <v>56400</v>
      </c>
      <c r="J59" s="103" t="s">
        <v>76</v>
      </c>
      <c r="K59" s="103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109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69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1" t="s">
        <v>64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6" t="s">
        <v>33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6" t="s">
        <v>72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53</v>
      </c>
      <c r="D67" s="5"/>
      <c r="E67" s="55" t="s">
        <v>91</v>
      </c>
      <c r="F67" s="3"/>
      <c r="G67" s="5"/>
      <c r="H67" s="6"/>
      <c r="I67" s="6"/>
      <c r="J67" s="6"/>
      <c r="K67" s="3"/>
      <c r="L67" s="3"/>
      <c r="M67" s="3"/>
      <c r="N67" s="55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1" t="s">
        <v>78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8">
    <mergeCell ref="B4:C4"/>
    <mergeCell ref="F4:G4"/>
    <mergeCell ref="H4:K4"/>
    <mergeCell ref="B6:B7"/>
    <mergeCell ref="C6:C7"/>
    <mergeCell ref="E6:E7"/>
    <mergeCell ref="D6:D7"/>
    <mergeCell ref="F6:I6"/>
    <mergeCell ref="J6:J7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  <mergeCell ref="F23:H23"/>
    <mergeCell ref="F38:H38"/>
    <mergeCell ref="F59:H59"/>
    <mergeCell ref="L45:L46"/>
    <mergeCell ref="M45:M46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D5" sqref="D5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81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0" t="s">
        <v>89</v>
      </c>
      <c r="C4" s="110"/>
      <c r="D4" s="7" t="s">
        <v>115</v>
      </c>
      <c r="E4" s="3"/>
      <c r="F4" s="3"/>
      <c r="G4" s="58" t="s">
        <v>29</v>
      </c>
      <c r="H4" s="115" t="s">
        <v>30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55</v>
      </c>
      <c r="L6" s="105" t="s">
        <v>75</v>
      </c>
      <c r="M6" s="105" t="s">
        <v>61</v>
      </c>
      <c r="N6" s="105" t="s">
        <v>46</v>
      </c>
      <c r="O6" s="3"/>
      <c r="P6" s="3"/>
      <c r="Q6" s="3"/>
      <c r="R6" s="9"/>
      <c r="S6" s="3"/>
      <c r="T6" s="127" t="s">
        <v>49</v>
      </c>
      <c r="U6" s="3"/>
      <c r="V6" s="124" t="s">
        <v>41</v>
      </c>
      <c r="W6" s="3"/>
      <c r="X6" s="124" t="s">
        <v>42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8"/>
      <c r="U7" s="3"/>
      <c r="V7" s="125"/>
      <c r="W7" s="3"/>
      <c r="X7" s="125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>IF(E8="角・平","×",IF(E8="二つ割","Φ",IF(E8="丸太","Φ","　")))</f>
        <v>　</v>
      </c>
      <c r="H8" s="15"/>
      <c r="I8" s="16"/>
      <c r="J8" s="17">
        <f t="shared" ref="J8:J22" si="0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>IF(E9="角・平","×",IF(E9="二つ割","Φ",IF(E9="丸太","Φ","　")))</f>
        <v>　</v>
      </c>
      <c r="H9" s="15"/>
      <c r="I9" s="16"/>
      <c r="J9" s="17">
        <f t="shared" si="0"/>
        <v>0</v>
      </c>
      <c r="K9" s="18"/>
      <c r="L9" s="17">
        <f t="shared" ref="L9:L22" si="1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ref="G10:G22" si="2">IF(E10="角・平","×",IF(E10="二つ割","Φ",IF(E10="丸太","Φ","　")))</f>
        <v>　</v>
      </c>
      <c r="H10" s="15"/>
      <c r="I10" s="16"/>
      <c r="J10" s="17">
        <f t="shared" si="0"/>
        <v>0</v>
      </c>
      <c r="K10" s="18"/>
      <c r="L10" s="17">
        <f t="shared" si="1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2"/>
        <v>　</v>
      </c>
      <c r="H11" s="15" t="str">
        <f>IF(E11="角・平","",IF(E11="二つ割","1/2",""))</f>
        <v/>
      </c>
      <c r="I11" s="16"/>
      <c r="J11" s="17">
        <f t="shared" si="0"/>
        <v>0</v>
      </c>
      <c r="K11" s="24"/>
      <c r="L11" s="17">
        <f t="shared" si="1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2"/>
        <v>　</v>
      </c>
      <c r="H12" s="15" t="str">
        <f>IF(E12="角・平","",IF(E12="二つ割","1/2",""))</f>
        <v/>
      </c>
      <c r="I12" s="16"/>
      <c r="J12" s="17">
        <f t="shared" si="0"/>
        <v>0</v>
      </c>
      <c r="K12" s="24"/>
      <c r="L12" s="17">
        <f t="shared" si="1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22"/>
      <c r="G23" s="123"/>
      <c r="H23" s="123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03" t="s">
        <v>108</v>
      </c>
      <c r="G25" s="104"/>
      <c r="H25" s="104"/>
      <c r="I25" s="39">
        <v>1E-3</v>
      </c>
      <c r="J25" s="42"/>
      <c r="K25" s="38" t="s">
        <v>106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109</v>
      </c>
      <c r="L26" s="43">
        <f>ROUNDDOWN(L25/(I25/1000),4)</f>
        <v>0</v>
      </c>
      <c r="M26" s="44" t="str">
        <f>IF(L26&gt;=0.04,"≧ 0.04㎥/m OK","&lt; 0.04㎥/m NG!")</f>
        <v>&lt; 0.04㎥/m NG!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72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 t="s">
        <v>91</v>
      </c>
      <c r="F30" s="3"/>
      <c r="G30" s="5"/>
      <c r="H30" s="6"/>
      <c r="I30" s="6"/>
      <c r="J30" s="6"/>
      <c r="K30" s="3"/>
      <c r="L30" s="3"/>
      <c r="M30" s="3"/>
      <c r="N30" s="55" t="s">
        <v>54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78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C31:N31"/>
    <mergeCell ref="C29:N29"/>
    <mergeCell ref="H4:K4"/>
    <mergeCell ref="C28:N28"/>
    <mergeCell ref="B6:B7"/>
    <mergeCell ref="B4:C4"/>
    <mergeCell ref="X6:X7"/>
    <mergeCell ref="F7:H7"/>
    <mergeCell ref="F23:H23"/>
    <mergeCell ref="C27:N27"/>
    <mergeCell ref="K6:K7"/>
    <mergeCell ref="L6:L7"/>
    <mergeCell ref="M6:M7"/>
    <mergeCell ref="N6:N7"/>
    <mergeCell ref="T6:T7"/>
    <mergeCell ref="V6:V7"/>
    <mergeCell ref="C6:C7"/>
    <mergeCell ref="E6:E7"/>
    <mergeCell ref="D6:D7"/>
    <mergeCell ref="F6:I6"/>
    <mergeCell ref="J6:J7"/>
    <mergeCell ref="F25:H25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topLeftCell="A13" zoomScale="90" zoomScaleNormal="90" workbookViewId="0">
      <selection activeCell="D5" sqref="D5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92</v>
      </c>
      <c r="C3" s="5"/>
      <c r="D3" s="6"/>
      <c r="E3" s="5"/>
      <c r="F3" s="6" t="s">
        <v>96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0" t="s">
        <v>89</v>
      </c>
      <c r="C4" s="110"/>
      <c r="D4" s="7" t="s">
        <v>116</v>
      </c>
      <c r="E4" s="7"/>
      <c r="F4" s="114" t="s">
        <v>29</v>
      </c>
      <c r="G4" s="114"/>
      <c r="H4" s="115" t="s">
        <v>86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62</v>
      </c>
      <c r="L6" s="105" t="s">
        <v>83</v>
      </c>
      <c r="M6" s="105" t="s">
        <v>63</v>
      </c>
      <c r="N6" s="105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24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5"/>
      <c r="U7" s="3"/>
      <c r="V7" s="128"/>
      <c r="W7" s="3"/>
      <c r="X7" s="12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36</v>
      </c>
      <c r="D9" s="12" t="s">
        <v>20</v>
      </c>
      <c r="E9" s="12" t="s">
        <v>60</v>
      </c>
      <c r="F9" s="13">
        <v>36</v>
      </c>
      <c r="G9" s="70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93</v>
      </c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88</v>
      </c>
      <c r="D10" s="12" t="s">
        <v>20</v>
      </c>
      <c r="E10" s="12" t="s">
        <v>60</v>
      </c>
      <c r="F10" s="13">
        <v>36</v>
      </c>
      <c r="G10" s="70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88</v>
      </c>
      <c r="D11" s="12" t="s">
        <v>20</v>
      </c>
      <c r="E11" s="12" t="s">
        <v>60</v>
      </c>
      <c r="F11" s="13">
        <v>36</v>
      </c>
      <c r="G11" s="70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93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28</v>
      </c>
      <c r="D12" s="12" t="s">
        <v>19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38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27</v>
      </c>
      <c r="D13" s="12" t="s">
        <v>20</v>
      </c>
      <c r="E13" s="12" t="s">
        <v>60</v>
      </c>
      <c r="F13" s="13">
        <v>90</v>
      </c>
      <c r="G13" s="70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39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59"/>
      <c r="D18" s="59"/>
      <c r="E18" s="59"/>
      <c r="F18" s="122"/>
      <c r="G18" s="123"/>
      <c r="H18" s="123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87</v>
      </c>
      <c r="C23" s="3"/>
      <c r="D23" s="3"/>
      <c r="E23" s="3"/>
      <c r="F23" s="103" t="s">
        <v>110</v>
      </c>
      <c r="G23" s="104"/>
      <c r="H23" s="104"/>
      <c r="I23" s="102">
        <v>9</v>
      </c>
      <c r="J23" s="42"/>
      <c r="K23" s="38" t="s">
        <v>107</v>
      </c>
      <c r="L23" s="40">
        <f>L18</f>
        <v>0.41060000000000002</v>
      </c>
      <c r="M23" s="41" t="str">
        <f>IF(L23&gt;=0.5,"≧ 0.50㎥ OK","&lt; 0.50㎥ NG!")</f>
        <v>&lt; 0.50㎥ NG!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 t="s">
        <v>111</v>
      </c>
      <c r="L24" s="43">
        <f>ROUNDDOWN(L23/(I23),4)</f>
        <v>4.5600000000000002E-2</v>
      </c>
      <c r="M24" s="44" t="str">
        <f>IF(L24&gt;=0.05,"≧ 0.05㎥/㎡ OK","&lt; 0.05㎥/㎡ NG!")</f>
        <v>&lt; 0.05㎥/㎡ NG!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69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1" t="s">
        <v>64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6" t="s">
        <v>33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6" t="s">
        <v>72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0" t="s">
        <v>53</v>
      </c>
      <c r="D29" s="5"/>
      <c r="E29" s="60"/>
      <c r="F29" s="60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1" t="s">
        <v>85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3"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  <mergeCell ref="F23:H23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topLeftCell="A13" zoomScale="90" zoomScaleNormal="90" workbookViewId="0">
      <selection activeCell="D5" sqref="D5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0" t="s">
        <v>89</v>
      </c>
      <c r="C4" s="110"/>
      <c r="D4" s="7" t="s">
        <v>115</v>
      </c>
      <c r="E4" s="3"/>
      <c r="F4" s="3"/>
      <c r="G4" s="58" t="s">
        <v>29</v>
      </c>
      <c r="H4" s="115" t="s">
        <v>40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62</v>
      </c>
      <c r="L6" s="105" t="s">
        <v>83</v>
      </c>
      <c r="M6" s="105" t="s">
        <v>63</v>
      </c>
      <c r="N6" s="105" t="s">
        <v>46</v>
      </c>
      <c r="O6" s="3"/>
      <c r="P6" s="3"/>
      <c r="Q6" s="3"/>
      <c r="R6" s="9"/>
      <c r="S6" s="3"/>
      <c r="T6" s="127" t="s">
        <v>49</v>
      </c>
      <c r="U6" s="3"/>
      <c r="V6" s="124" t="s">
        <v>41</v>
      </c>
      <c r="W6" s="3"/>
      <c r="X6" s="124" t="s">
        <v>84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8"/>
      <c r="U7" s="3"/>
      <c r="V7" s="125"/>
      <c r="W7" s="3"/>
      <c r="X7" s="125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 t="shared" ref="G8:G22" si="0">IF(E8="角・平","×",IF(E8="二つ割","Φ",IF(E8="丸太","Φ","　")))</f>
        <v>　</v>
      </c>
      <c r="H8" s="15"/>
      <c r="I8" s="16"/>
      <c r="J8" s="17">
        <f t="shared" ref="J8:J22" si="1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 t="shared" si="0"/>
        <v>　</v>
      </c>
      <c r="H9" s="15"/>
      <c r="I9" s="16"/>
      <c r="J9" s="17">
        <f t="shared" si="1"/>
        <v>0</v>
      </c>
      <c r="K9" s="18"/>
      <c r="L9" s="17">
        <f t="shared" ref="L9:L22" si="2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si="0"/>
        <v>　</v>
      </c>
      <c r="H10" s="15"/>
      <c r="I10" s="16"/>
      <c r="J10" s="17">
        <f t="shared" si="1"/>
        <v>0</v>
      </c>
      <c r="K10" s="18"/>
      <c r="L10" s="17">
        <f t="shared" si="2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0"/>
        <v>　</v>
      </c>
      <c r="H11" s="15" t="str">
        <f>IF(E11="角・平","",IF(E11="二つ割","1/2",""))</f>
        <v/>
      </c>
      <c r="I11" s="16"/>
      <c r="J11" s="17">
        <f t="shared" si="1"/>
        <v>0</v>
      </c>
      <c r="K11" s="24"/>
      <c r="L11" s="17">
        <f t="shared" si="2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0"/>
        <v>　</v>
      </c>
      <c r="H12" s="15" t="str">
        <f>IF(E12="角・平","",IF(E12="二つ割","1/2",""))</f>
        <v/>
      </c>
      <c r="I12" s="16"/>
      <c r="J12" s="17">
        <f t="shared" si="1"/>
        <v>0</v>
      </c>
      <c r="K12" s="24"/>
      <c r="L12" s="17">
        <f t="shared" si="2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22"/>
      <c r="G23" s="123"/>
      <c r="H23" s="123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03" t="s">
        <v>110</v>
      </c>
      <c r="G25" s="104"/>
      <c r="H25" s="104"/>
      <c r="I25" s="102"/>
      <c r="J25" s="42"/>
      <c r="K25" s="38" t="s">
        <v>107</v>
      </c>
      <c r="L25" s="40">
        <f>L23</f>
        <v>0</v>
      </c>
      <c r="M25" s="41" t="str">
        <f>IF(L25&gt;=0.5,"≧ 0.50㎥ OK","&lt; 0.50㎥ NG!")</f>
        <v>&lt; 0.50㎥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111</v>
      </c>
      <c r="L26" s="43" t="e">
        <f>ROUNDDOWN(L25/(I25),4)</f>
        <v>#DIV/0!</v>
      </c>
      <c r="M26" s="44" t="e">
        <f>IF(L26&gt;=0.05,"≧ 0.05㎥/㎡ OK","&lt; 0.05㎥/㎡ NG!")</f>
        <v>#DIV/0!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72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85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F23:H23"/>
    <mergeCell ref="C27:N27"/>
    <mergeCell ref="C28:N28"/>
    <mergeCell ref="C29:N29"/>
    <mergeCell ref="C31:N31"/>
    <mergeCell ref="F25:H25"/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  <mergeCell ref="V6:V7"/>
    <mergeCell ref="B4:C4"/>
  </mergeCells>
  <phoneticPr fontId="1"/>
  <dataValidations disablePrompts="1"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zoomScale="80" zoomScaleNormal="80" workbookViewId="0">
      <selection activeCell="D5" sqref="D5"/>
    </sheetView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7" t="s">
        <v>103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29" t="s">
        <v>89</v>
      </c>
      <c r="C4" s="129"/>
      <c r="D4" s="96" t="s">
        <v>115</v>
      </c>
      <c r="E4" s="3"/>
      <c r="F4" s="3"/>
      <c r="G4" s="94" t="s">
        <v>29</v>
      </c>
      <c r="H4" s="95" t="s">
        <v>30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32" t="s">
        <v>43</v>
      </c>
      <c r="C6" s="139" t="s">
        <v>48</v>
      </c>
      <c r="D6" s="139" t="s">
        <v>70</v>
      </c>
      <c r="E6" s="139" t="s">
        <v>71</v>
      </c>
      <c r="F6" s="143" t="s">
        <v>97</v>
      </c>
      <c r="G6" s="144"/>
      <c r="H6" s="137"/>
      <c r="I6" s="145"/>
      <c r="J6" s="116" t="s">
        <v>98</v>
      </c>
      <c r="K6" s="139" t="s">
        <v>55</v>
      </c>
      <c r="L6" s="141" t="s">
        <v>99</v>
      </c>
      <c r="M6" s="141" t="s">
        <v>61</v>
      </c>
      <c r="N6" s="141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34" t="s">
        <v>42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33"/>
      <c r="C7" s="140"/>
      <c r="D7" s="140"/>
      <c r="E7" s="140"/>
      <c r="F7" s="136" t="s">
        <v>47</v>
      </c>
      <c r="G7" s="137"/>
      <c r="H7" s="137"/>
      <c r="I7" s="61" t="s">
        <v>44</v>
      </c>
      <c r="J7" s="117"/>
      <c r="K7" s="140"/>
      <c r="L7" s="142"/>
      <c r="M7" s="140"/>
      <c r="N7" s="142"/>
      <c r="O7" s="3"/>
      <c r="P7" s="3"/>
      <c r="Q7" s="3"/>
      <c r="R7" s="9"/>
      <c r="S7" s="3"/>
      <c r="T7" s="125"/>
      <c r="U7" s="3"/>
      <c r="V7" s="128"/>
      <c r="W7" s="3"/>
      <c r="X7" s="135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22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ref="L23:L36" si="5">ROUNDDOWN(J23*K23,4)</f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5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5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5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5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5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5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5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5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5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5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5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5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5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ref="L37:L46" si="6">ROUNDDOWN(J37*K37,4)</f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6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6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7">IF(E40="角・平","×",IF(E40="二つ割","Φ",IF(E40="丸太","Φ","　")))</f>
        <v>　</v>
      </c>
      <c r="H40" s="68"/>
      <c r="I40" s="69"/>
      <c r="J40" s="71">
        <f t="shared" ref="J40:J57" si="8">IF(E40="角・平",ROUNDDOWN(F40/1000*H40/1000*I40/1000,4),IF(E40="二つ割",ROUNDDOWN(PI()*(F40/1000/2)^2/2*I40/1000,4),ROUNDDOWN(PI()*(F40/1000/2)^2*I40/1000,4)))</f>
        <v>0</v>
      </c>
      <c r="K40" s="72"/>
      <c r="L40" s="93">
        <f t="shared" si="6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7"/>
        <v>　</v>
      </c>
      <c r="H41" s="68"/>
      <c r="I41" s="69"/>
      <c r="J41" s="71">
        <f t="shared" si="8"/>
        <v>0</v>
      </c>
      <c r="K41" s="72"/>
      <c r="L41" s="93">
        <f t="shared" si="6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7"/>
        <v>　</v>
      </c>
      <c r="H42" s="68"/>
      <c r="I42" s="69"/>
      <c r="J42" s="71">
        <f t="shared" si="8"/>
        <v>0</v>
      </c>
      <c r="K42" s="72"/>
      <c r="L42" s="93">
        <f t="shared" si="6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7"/>
        <v>　</v>
      </c>
      <c r="H43" s="68"/>
      <c r="I43" s="69"/>
      <c r="J43" s="71">
        <f t="shared" si="8"/>
        <v>0</v>
      </c>
      <c r="K43" s="72"/>
      <c r="L43" s="93">
        <f t="shared" si="6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7"/>
        <v>　</v>
      </c>
      <c r="H44" s="68"/>
      <c r="I44" s="69"/>
      <c r="J44" s="71">
        <f t="shared" si="8"/>
        <v>0</v>
      </c>
      <c r="K44" s="72"/>
      <c r="L44" s="93">
        <f t="shared" si="6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7"/>
        <v>　</v>
      </c>
      <c r="H45" s="68"/>
      <c r="I45" s="69"/>
      <c r="J45" s="71">
        <f t="shared" si="8"/>
        <v>0</v>
      </c>
      <c r="K45" s="72"/>
      <c r="L45" s="93">
        <f t="shared" si="6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7"/>
        <v>　</v>
      </c>
      <c r="H46" s="68"/>
      <c r="I46" s="69"/>
      <c r="J46" s="71">
        <f t="shared" si="8"/>
        <v>0</v>
      </c>
      <c r="K46" s="72"/>
      <c r="L46" s="93">
        <f t="shared" si="6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7"/>
        <v>　</v>
      </c>
      <c r="H47" s="68"/>
      <c r="I47" s="69"/>
      <c r="J47" s="71">
        <f t="shared" si="8"/>
        <v>0</v>
      </c>
      <c r="K47" s="72"/>
      <c r="L47" s="93">
        <f t="shared" ref="L47:L57" si="9">ROUNDDOWN(J47*K47,4)</f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7"/>
        <v>　</v>
      </c>
      <c r="H48" s="68"/>
      <c r="I48" s="69"/>
      <c r="J48" s="71">
        <f t="shared" si="8"/>
        <v>0</v>
      </c>
      <c r="K48" s="72"/>
      <c r="L48" s="93">
        <f t="shared" si="9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7"/>
        <v>　</v>
      </c>
      <c r="H49" s="68"/>
      <c r="I49" s="69"/>
      <c r="J49" s="71">
        <f t="shared" si="8"/>
        <v>0</v>
      </c>
      <c r="K49" s="72"/>
      <c r="L49" s="93">
        <f t="shared" si="9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7"/>
        <v>　</v>
      </c>
      <c r="H50" s="68"/>
      <c r="I50" s="69"/>
      <c r="J50" s="71">
        <f t="shared" si="8"/>
        <v>0</v>
      </c>
      <c r="K50" s="72"/>
      <c r="L50" s="93">
        <f t="shared" si="9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7"/>
        <v>　</v>
      </c>
      <c r="H51" s="68"/>
      <c r="I51" s="69"/>
      <c r="J51" s="71">
        <f t="shared" si="8"/>
        <v>0</v>
      </c>
      <c r="K51" s="72"/>
      <c r="L51" s="93">
        <f t="shared" si="9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7"/>
        <v>　</v>
      </c>
      <c r="H52" s="68"/>
      <c r="I52" s="69"/>
      <c r="J52" s="71">
        <f t="shared" si="8"/>
        <v>0</v>
      </c>
      <c r="K52" s="72"/>
      <c r="L52" s="93">
        <f t="shared" si="9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7"/>
        <v>　</v>
      </c>
      <c r="H53" s="68"/>
      <c r="I53" s="69"/>
      <c r="J53" s="71">
        <f t="shared" si="8"/>
        <v>0</v>
      </c>
      <c r="K53" s="72"/>
      <c r="L53" s="93">
        <f t="shared" si="9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7"/>
        <v>　</v>
      </c>
      <c r="H54" s="68"/>
      <c r="I54" s="69"/>
      <c r="J54" s="71">
        <f t="shared" si="8"/>
        <v>0</v>
      </c>
      <c r="K54" s="72"/>
      <c r="L54" s="93">
        <f t="shared" si="9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7"/>
        <v>　</v>
      </c>
      <c r="H55" s="68"/>
      <c r="I55" s="69"/>
      <c r="J55" s="71">
        <f t="shared" si="8"/>
        <v>0</v>
      </c>
      <c r="K55" s="72"/>
      <c r="L55" s="93">
        <f t="shared" si="9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7"/>
        <v>　</v>
      </c>
      <c r="H56" s="68"/>
      <c r="I56" s="69"/>
      <c r="J56" s="71">
        <f t="shared" si="8"/>
        <v>0</v>
      </c>
      <c r="K56" s="72"/>
      <c r="L56" s="93">
        <f t="shared" si="9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7"/>
        <v>　</v>
      </c>
      <c r="H57" s="68"/>
      <c r="I57" s="69"/>
      <c r="J57" s="71">
        <f t="shared" si="8"/>
        <v>0</v>
      </c>
      <c r="K57" s="72"/>
      <c r="L57" s="93">
        <f t="shared" si="9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2" t="s">
        <v>45</v>
      </c>
      <c r="C58" s="66"/>
      <c r="D58" s="66"/>
      <c r="E58" s="66"/>
      <c r="F58" s="122"/>
      <c r="G58" s="123"/>
      <c r="H58" s="123"/>
      <c r="I58" s="34"/>
      <c r="J58" s="78"/>
      <c r="K58" s="79"/>
      <c r="L58" s="93">
        <f>SUM(L8:L57)</f>
        <v>0</v>
      </c>
      <c r="M58" s="80"/>
      <c r="N58" s="8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103" t="s">
        <v>108</v>
      </c>
      <c r="E60" s="104"/>
      <c r="F60" s="104"/>
      <c r="G60" s="131">
        <v>9.9999999999999995E-7</v>
      </c>
      <c r="H60" s="131"/>
      <c r="I60" s="90" t="s">
        <v>59</v>
      </c>
      <c r="J60" s="3"/>
      <c r="K60" s="38" t="s">
        <v>26</v>
      </c>
      <c r="L60" s="91">
        <f>L58</f>
        <v>0</v>
      </c>
      <c r="M60" s="89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109</v>
      </c>
      <c r="L61" s="92">
        <f>ROUNDDOWN(L60/(G60/1000),4)</f>
        <v>0</v>
      </c>
      <c r="M61" s="89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3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3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4" t="s">
        <v>12</v>
      </c>
      <c r="C64" s="130" t="s">
        <v>64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5"/>
      <c r="C65" s="138" t="s">
        <v>33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5"/>
      <c r="C66" s="138" t="s">
        <v>72</v>
      </c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5"/>
      <c r="C67" s="83" t="s">
        <v>53</v>
      </c>
      <c r="D67" s="85"/>
      <c r="E67" s="83" t="s">
        <v>100</v>
      </c>
      <c r="F67" s="86"/>
      <c r="G67" s="85"/>
      <c r="H67" s="87"/>
      <c r="I67" s="87"/>
      <c r="J67" s="87"/>
      <c r="K67" s="86"/>
      <c r="L67" s="86"/>
      <c r="M67" s="86"/>
      <c r="N67" s="83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5"/>
      <c r="C68" s="130" t="s">
        <v>101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2"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  <mergeCell ref="C6:C7"/>
    <mergeCell ref="E6:E7"/>
    <mergeCell ref="D6:D7"/>
    <mergeCell ref="F6:I6"/>
    <mergeCell ref="D60:F60"/>
    <mergeCell ref="B4:C4"/>
    <mergeCell ref="J6:J7"/>
    <mergeCell ref="C68:N68"/>
    <mergeCell ref="G60:H60"/>
    <mergeCell ref="B6:B7"/>
  </mergeCells>
  <phoneticPr fontId="1"/>
  <dataValidations count="4">
    <dataValidation type="list" allowBlank="1" showInputMessage="1" showErrorMessage="1" sqref="E71:E1048576 E2 E61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zoomScale="80" zoomScaleNormal="80" workbookViewId="0">
      <selection activeCell="D5" sqref="D5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29" t="s">
        <v>89</v>
      </c>
      <c r="C4" s="129"/>
      <c r="D4" s="96" t="s">
        <v>115</v>
      </c>
      <c r="E4" s="3"/>
      <c r="F4" s="3"/>
      <c r="G4" s="94" t="s">
        <v>29</v>
      </c>
      <c r="H4" s="95" t="s">
        <v>40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32" t="s">
        <v>43</v>
      </c>
      <c r="C6" s="139" t="s">
        <v>48</v>
      </c>
      <c r="D6" s="139" t="s">
        <v>70</v>
      </c>
      <c r="E6" s="139" t="s">
        <v>71</v>
      </c>
      <c r="F6" s="143" t="s">
        <v>97</v>
      </c>
      <c r="G6" s="144"/>
      <c r="H6" s="137"/>
      <c r="I6" s="145"/>
      <c r="J6" s="116" t="s">
        <v>98</v>
      </c>
      <c r="K6" s="139" t="s">
        <v>62</v>
      </c>
      <c r="L6" s="141" t="s">
        <v>104</v>
      </c>
      <c r="M6" s="141" t="s">
        <v>63</v>
      </c>
      <c r="N6" s="141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34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33"/>
      <c r="C7" s="140"/>
      <c r="D7" s="140"/>
      <c r="E7" s="140"/>
      <c r="F7" s="136" t="s">
        <v>47</v>
      </c>
      <c r="G7" s="137"/>
      <c r="H7" s="137"/>
      <c r="I7" s="61" t="s">
        <v>44</v>
      </c>
      <c r="J7" s="117"/>
      <c r="K7" s="140"/>
      <c r="L7" s="142"/>
      <c r="M7" s="140"/>
      <c r="N7" s="142"/>
      <c r="O7" s="3"/>
      <c r="P7" s="3"/>
      <c r="Q7" s="3"/>
      <c r="R7" s="9"/>
      <c r="S7" s="3"/>
      <c r="T7" s="125"/>
      <c r="U7" s="3"/>
      <c r="V7" s="128"/>
      <c r="W7" s="3"/>
      <c r="X7" s="13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57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si="4"/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4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4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4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4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4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4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4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4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4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4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4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4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4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si="4"/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4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4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5">IF(E40="角・平","×",IF(E40="二つ割","Φ",IF(E40="丸太","Φ","　")))</f>
        <v>　</v>
      </c>
      <c r="H40" s="68"/>
      <c r="I40" s="69"/>
      <c r="J40" s="71">
        <f t="shared" ref="J40:J57" si="6">IF(E40="角・平",ROUNDDOWN(F40/1000*H40/1000*I40/1000,4),IF(E40="二つ割",ROUNDDOWN(PI()*(F40/1000/2)^2/2*I40/1000,4),ROUNDDOWN(PI()*(F40/1000/2)^2*I40/1000,4)))</f>
        <v>0</v>
      </c>
      <c r="K40" s="72"/>
      <c r="L40" s="93">
        <f t="shared" si="4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5"/>
        <v>　</v>
      </c>
      <c r="H41" s="68"/>
      <c r="I41" s="69"/>
      <c r="J41" s="71">
        <f t="shared" si="6"/>
        <v>0</v>
      </c>
      <c r="K41" s="72"/>
      <c r="L41" s="93">
        <f t="shared" si="4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5"/>
        <v>　</v>
      </c>
      <c r="H42" s="68"/>
      <c r="I42" s="69"/>
      <c r="J42" s="71">
        <f t="shared" si="6"/>
        <v>0</v>
      </c>
      <c r="K42" s="72"/>
      <c r="L42" s="93">
        <f t="shared" si="4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5"/>
        <v>　</v>
      </c>
      <c r="H43" s="68"/>
      <c r="I43" s="69"/>
      <c r="J43" s="71">
        <f t="shared" si="6"/>
        <v>0</v>
      </c>
      <c r="K43" s="72"/>
      <c r="L43" s="93">
        <f t="shared" si="4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5"/>
        <v>　</v>
      </c>
      <c r="H44" s="68"/>
      <c r="I44" s="69"/>
      <c r="J44" s="71">
        <f t="shared" si="6"/>
        <v>0</v>
      </c>
      <c r="K44" s="72"/>
      <c r="L44" s="93">
        <f t="shared" si="4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5"/>
        <v>　</v>
      </c>
      <c r="H45" s="68"/>
      <c r="I45" s="69"/>
      <c r="J45" s="71">
        <f t="shared" si="6"/>
        <v>0</v>
      </c>
      <c r="K45" s="72"/>
      <c r="L45" s="93">
        <f t="shared" si="4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5"/>
        <v>　</v>
      </c>
      <c r="H46" s="68"/>
      <c r="I46" s="69"/>
      <c r="J46" s="71">
        <f t="shared" si="6"/>
        <v>0</v>
      </c>
      <c r="K46" s="72"/>
      <c r="L46" s="93">
        <f t="shared" si="4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5"/>
        <v>　</v>
      </c>
      <c r="H47" s="68"/>
      <c r="I47" s="69"/>
      <c r="J47" s="71">
        <f t="shared" si="6"/>
        <v>0</v>
      </c>
      <c r="K47" s="72"/>
      <c r="L47" s="93">
        <f t="shared" si="4"/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5"/>
        <v>　</v>
      </c>
      <c r="H48" s="68"/>
      <c r="I48" s="69"/>
      <c r="J48" s="71">
        <f t="shared" si="6"/>
        <v>0</v>
      </c>
      <c r="K48" s="72"/>
      <c r="L48" s="93">
        <f t="shared" si="4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5"/>
        <v>　</v>
      </c>
      <c r="H49" s="68"/>
      <c r="I49" s="69"/>
      <c r="J49" s="71">
        <f t="shared" si="6"/>
        <v>0</v>
      </c>
      <c r="K49" s="72"/>
      <c r="L49" s="93">
        <f t="shared" si="4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5"/>
        <v>　</v>
      </c>
      <c r="H50" s="68"/>
      <c r="I50" s="69"/>
      <c r="J50" s="71">
        <f t="shared" si="6"/>
        <v>0</v>
      </c>
      <c r="K50" s="72"/>
      <c r="L50" s="93">
        <f t="shared" si="4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5"/>
        <v>　</v>
      </c>
      <c r="H51" s="68"/>
      <c r="I51" s="69"/>
      <c r="J51" s="71">
        <f t="shared" si="6"/>
        <v>0</v>
      </c>
      <c r="K51" s="72"/>
      <c r="L51" s="93">
        <f t="shared" si="4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5"/>
        <v>　</v>
      </c>
      <c r="H52" s="68"/>
      <c r="I52" s="69"/>
      <c r="J52" s="71">
        <f t="shared" si="6"/>
        <v>0</v>
      </c>
      <c r="K52" s="72"/>
      <c r="L52" s="93">
        <f t="shared" si="4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5"/>
        <v>　</v>
      </c>
      <c r="H53" s="68"/>
      <c r="I53" s="69"/>
      <c r="J53" s="71">
        <f t="shared" si="6"/>
        <v>0</v>
      </c>
      <c r="K53" s="72"/>
      <c r="L53" s="93">
        <f t="shared" si="4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5"/>
        <v>　</v>
      </c>
      <c r="H54" s="68"/>
      <c r="I54" s="69"/>
      <c r="J54" s="71">
        <f t="shared" si="6"/>
        <v>0</v>
      </c>
      <c r="K54" s="72"/>
      <c r="L54" s="93">
        <f t="shared" si="4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5"/>
        <v>　</v>
      </c>
      <c r="H55" s="68"/>
      <c r="I55" s="69"/>
      <c r="J55" s="71">
        <f t="shared" si="6"/>
        <v>0</v>
      </c>
      <c r="K55" s="72"/>
      <c r="L55" s="93">
        <f t="shared" si="4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5"/>
        <v>　</v>
      </c>
      <c r="H56" s="68"/>
      <c r="I56" s="69"/>
      <c r="J56" s="71">
        <f t="shared" si="6"/>
        <v>0</v>
      </c>
      <c r="K56" s="72"/>
      <c r="L56" s="93">
        <f t="shared" si="4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5"/>
        <v>　</v>
      </c>
      <c r="H57" s="68"/>
      <c r="I57" s="69"/>
      <c r="J57" s="71">
        <f t="shared" si="6"/>
        <v>0</v>
      </c>
      <c r="K57" s="72"/>
      <c r="L57" s="93">
        <f t="shared" si="4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1" t="s">
        <v>45</v>
      </c>
      <c r="C58" s="66"/>
      <c r="D58" s="66"/>
      <c r="E58" s="66"/>
      <c r="F58" s="122"/>
      <c r="G58" s="123"/>
      <c r="H58" s="123"/>
      <c r="I58" s="34"/>
      <c r="J58" s="34"/>
      <c r="K58" s="35"/>
      <c r="L58" s="93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103" t="s">
        <v>110</v>
      </c>
      <c r="G60" s="104"/>
      <c r="H60" s="104"/>
      <c r="I60" s="102"/>
      <c r="J60" s="42"/>
      <c r="K60" s="38" t="s">
        <v>107</v>
      </c>
      <c r="L60" s="91">
        <f>L58</f>
        <v>0</v>
      </c>
      <c r="M60" s="89" t="str">
        <f>IF(L60&gt;=0.5,"≧ 0.50㎥ OK","&lt; 0.50㎥ NG!")</f>
        <v>&lt; 0.50㎥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111</v>
      </c>
      <c r="L61" s="91" t="e">
        <f>ROUNDDOWN(L60/(I60),4)</f>
        <v>#DIV/0!</v>
      </c>
      <c r="M61" s="89" t="e">
        <f>IF(L61&gt;=0.05,"≧ 0.05㎥/㎡ OK","&lt; 0.05㎥/㎡ NG!")</f>
        <v>#DIV/0!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3" t="s">
        <v>17</v>
      </c>
      <c r="D62" s="86"/>
      <c r="E62" s="86"/>
      <c r="F62" s="86"/>
      <c r="G62" s="86"/>
      <c r="H62" s="86"/>
      <c r="I62" s="86"/>
      <c r="J62" s="86"/>
      <c r="K62" s="88"/>
      <c r="L62" s="98"/>
      <c r="M62" s="99"/>
      <c r="N62" s="8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3" t="s">
        <v>18</v>
      </c>
      <c r="D63" s="100"/>
      <c r="E63" s="100"/>
      <c r="F63" s="100"/>
      <c r="G63" s="100"/>
      <c r="H63" s="100"/>
      <c r="I63" s="100"/>
      <c r="J63" s="100"/>
      <c r="K63" s="101"/>
      <c r="L63" s="98"/>
      <c r="M63" s="99"/>
      <c r="N63" s="1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4" t="s">
        <v>12</v>
      </c>
      <c r="C64" s="130" t="s">
        <v>64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38" t="s">
        <v>33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38" t="s">
        <v>72</v>
      </c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3" t="s">
        <v>53</v>
      </c>
      <c r="D67" s="85"/>
      <c r="E67" s="83"/>
      <c r="F67" s="83" t="s">
        <v>15</v>
      </c>
      <c r="G67" s="85"/>
      <c r="H67" s="87"/>
      <c r="I67" s="87"/>
      <c r="J67" s="87"/>
      <c r="K67" s="86"/>
      <c r="L67" s="86"/>
      <c r="M67" s="86"/>
      <c r="N67" s="8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30" t="s">
        <v>105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1"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  <mergeCell ref="F60:H60"/>
    <mergeCell ref="F6:I6"/>
    <mergeCell ref="B4:C4"/>
    <mergeCell ref="B6:B7"/>
    <mergeCell ref="C6:C7"/>
    <mergeCell ref="D6:D7"/>
    <mergeCell ref="E6:E7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nishi</cp:lastModifiedBy>
  <cp:lastPrinted>2022-03-08T02:04:00Z</cp:lastPrinted>
  <dcterms:created xsi:type="dcterms:W3CDTF">2020-04-22T01:06:31Z</dcterms:created>
  <dcterms:modified xsi:type="dcterms:W3CDTF">2024-05-13T06:54:58Z</dcterms:modified>
</cp:coreProperties>
</file>